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15600" windowHeight="11760" firstSheet="3" activeTab="3"/>
  </bookViews>
  <sheets>
    <sheet name="Schema Generale" sheetId="1" r:id="rId1"/>
    <sheet name="Organizzazione" sheetId="2" r:id="rId2"/>
    <sheet name="Caratteristiche" sheetId="3" r:id="rId3"/>
    <sheet name="Economico Patrimoniale" sheetId="4" r:id="rId4"/>
    <sheet name="Missione programma processo" sheetId="5" r:id="rId5"/>
    <sheet name="Anticorr. e Trasp. - obj 1  " sheetId="32" r:id="rId6"/>
    <sheet name="Fatturazione Elettr. - obj 2 " sheetId="33" r:id="rId7"/>
    <sheet name="Foglio1" sheetId="34" r:id="rId8"/>
  </sheets>
  <externalReferences>
    <externalReference r:id="rId9"/>
  </externalReferences>
  <definedNames>
    <definedName name="_xlnm._FilterDatabase" localSheetId="0" hidden="1">'Schema Generale'!#REF!</definedName>
    <definedName name="area">[1]db1!$B$2:$B$20</definedName>
    <definedName name="_xlnm.Print_Area" localSheetId="5">'Anticorr. e Trasp. - obj 1  '!$A$1:$R$89</definedName>
    <definedName name="_xlnm.Print_Area" localSheetId="2">Caratteristiche!$A$2:$N$44</definedName>
    <definedName name="_xlnm.Print_Area" localSheetId="3">'Economico Patrimoniale'!$A$1:$L$105</definedName>
    <definedName name="_xlnm.Print_Area" localSheetId="6">'Fatturazione Elettr. - obj 2 '!$A$1:$N$104</definedName>
    <definedName name="_xlnm.Print_Area" localSheetId="1">Organizzazione!$A$1:$L$60</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6">'Fatturazione Elettr. - obj 2 '!$1:$6</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Patrimoniale'!$A$1:$L$105</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Patrimoniale'!$A$1:$L$105</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Patrimoniale'!$A$1:$L$105</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E52" i="2" l="1"/>
  <c r="G58" i="4" l="1"/>
  <c r="I58" i="4"/>
  <c r="H22" i="4"/>
  <c r="H9" i="4"/>
  <c r="I27" i="2"/>
  <c r="G49" i="2" l="1"/>
  <c r="I49" i="2"/>
  <c r="K49" i="2"/>
  <c r="E49" i="2"/>
  <c r="I46" i="2"/>
  <c r="K46" i="2"/>
  <c r="G46" i="2"/>
  <c r="E46" i="2"/>
  <c r="K43" i="2"/>
  <c r="I43" i="2"/>
  <c r="G43" i="2"/>
  <c r="E43" i="2"/>
  <c r="K40" i="2"/>
  <c r="I40" i="2"/>
  <c r="G40" i="2"/>
  <c r="E40" i="2"/>
  <c r="G37" i="2"/>
  <c r="I37" i="2"/>
  <c r="E37" i="2"/>
  <c r="E34" i="2"/>
  <c r="E27" i="2"/>
  <c r="G34" i="2"/>
  <c r="G27" i="2"/>
  <c r="K34" i="2"/>
  <c r="I34" i="2" l="1"/>
  <c r="IU65458" i="33" l="1"/>
  <c r="IT65458" i="33"/>
  <c r="IS65458" i="33"/>
  <c r="IR65458" i="33"/>
  <c r="IQ65458" i="33"/>
  <c r="A86" i="33"/>
  <c r="A57" i="33"/>
  <c r="A55" i="33"/>
  <c r="H24" i="33"/>
  <c r="A59" i="33" s="1"/>
  <c r="A22" i="33"/>
  <c r="A23" i="33" s="1"/>
  <c r="A24" i="33" l="1"/>
  <c r="A50" i="33" s="1"/>
  <c r="A48" i="33"/>
  <c r="A46" i="33"/>
  <c r="O75" i="5"/>
  <c r="P75" i="5" s="1"/>
  <c r="R25" i="5"/>
  <c r="R20" i="5"/>
  <c r="S20" i="5" s="1"/>
  <c r="S90" i="5"/>
  <c r="S91" i="5"/>
  <c r="S3" i="5"/>
  <c r="S4" i="5"/>
  <c r="S5" i="5"/>
  <c r="S6" i="5"/>
  <c r="S7" i="5"/>
  <c r="S8" i="5"/>
  <c r="S9" i="5"/>
  <c r="S10" i="5"/>
  <c r="S11" i="5"/>
  <c r="S12" i="5"/>
  <c r="S13" i="5"/>
  <c r="S14" i="5"/>
  <c r="S15" i="5"/>
  <c r="S18" i="5"/>
  <c r="R21" i="5"/>
  <c r="S21" i="5" s="1"/>
  <c r="R24" i="5"/>
  <c r="S24" i="5"/>
  <c r="S25" i="5"/>
  <c r="S26" i="5"/>
  <c r="S27" i="5"/>
  <c r="R28" i="5"/>
  <c r="S28" i="5" s="1"/>
  <c r="S29" i="5"/>
  <c r="S30" i="5"/>
  <c r="S31" i="5"/>
  <c r="R33" i="5"/>
  <c r="S33" i="5"/>
  <c r="R34" i="5"/>
  <c r="S34" i="5" s="1"/>
  <c r="R36" i="5"/>
  <c r="S36" i="5" s="1"/>
  <c r="R37" i="5"/>
  <c r="S37" i="5" s="1"/>
  <c r="R39" i="5"/>
  <c r="S39" i="5" s="1"/>
  <c r="R42" i="5"/>
  <c r="S42" i="5"/>
  <c r="S43" i="5"/>
  <c r="R45" i="5"/>
  <c r="S45" i="5"/>
  <c r="R46" i="5"/>
  <c r="S46" i="5" s="1"/>
  <c r="S47" i="5"/>
  <c r="S48" i="5"/>
  <c r="S49" i="5"/>
  <c r="R50" i="5"/>
  <c r="S50" i="5"/>
  <c r="R51" i="5"/>
  <c r="S51" i="5" s="1"/>
  <c r="R52" i="5"/>
  <c r="S52" i="5" s="1"/>
  <c r="R54" i="5"/>
  <c r="S54" i="5" s="1"/>
  <c r="S55" i="5"/>
  <c r="S56" i="5"/>
  <c r="S57" i="5"/>
  <c r="R58" i="5"/>
  <c r="S58" i="5"/>
  <c r="R59" i="5"/>
  <c r="S59" i="5" s="1"/>
  <c r="S61" i="5"/>
  <c r="R62" i="5"/>
  <c r="S62" i="5"/>
  <c r="S63" i="5"/>
  <c r="R64" i="5"/>
  <c r="S64" i="5"/>
  <c r="S65" i="5"/>
  <c r="R66" i="5"/>
  <c r="S66" i="5" s="1"/>
  <c r="S67" i="5"/>
  <c r="R68" i="5"/>
  <c r="S68" i="5"/>
  <c r="S69" i="5"/>
  <c r="S70" i="5"/>
  <c r="R71" i="5"/>
  <c r="S71" i="5" s="1"/>
  <c r="S72" i="5"/>
  <c r="S73" i="5"/>
  <c r="R75" i="5"/>
  <c r="S75" i="5" s="1"/>
  <c r="R77" i="5"/>
  <c r="S77" i="5"/>
  <c r="S78" i="5"/>
  <c r="R81" i="5"/>
  <c r="S81" i="5" s="1"/>
  <c r="R82" i="5"/>
  <c r="S82" i="5" s="1"/>
  <c r="R84" i="5"/>
  <c r="S84" i="5"/>
  <c r="R86" i="5"/>
  <c r="S86" i="5" s="1"/>
  <c r="S88" i="5"/>
  <c r="Q94" i="5"/>
  <c r="P91" i="5"/>
  <c r="P88" i="5"/>
  <c r="O86" i="5"/>
  <c r="P86" i="5" s="1"/>
  <c r="O84" i="5"/>
  <c r="P84" i="5" s="1"/>
  <c r="O82" i="5"/>
  <c r="P82" i="5" s="1"/>
  <c r="O81" i="5"/>
  <c r="O77" i="5"/>
  <c r="P77" i="5" s="1"/>
  <c r="P72" i="5"/>
  <c r="O71" i="5"/>
  <c r="P70" i="5"/>
  <c r="O68" i="5"/>
  <c r="P68" i="5" s="1"/>
  <c r="O66" i="5"/>
  <c r="P66" i="5" s="1"/>
  <c r="O64" i="5"/>
  <c r="P64" i="5" s="1"/>
  <c r="O62" i="5"/>
  <c r="P62" i="5" s="1"/>
  <c r="O59" i="5"/>
  <c r="P59" i="5" s="1"/>
  <c r="O58" i="5"/>
  <c r="P55" i="5"/>
  <c r="O54" i="5"/>
  <c r="P54" i="5" s="1"/>
  <c r="O52" i="5"/>
  <c r="P52" i="5" s="1"/>
  <c r="O51" i="5"/>
  <c r="O50" i="5"/>
  <c r="P50" i="5" s="1"/>
  <c r="O46" i="5"/>
  <c r="P46" i="5" s="1"/>
  <c r="O45" i="5"/>
  <c r="P45" i="5" s="1"/>
  <c r="O42" i="5"/>
  <c r="P42" i="5" s="1"/>
  <c r="O39" i="5"/>
  <c r="P39" i="5" s="1"/>
  <c r="O37" i="5"/>
  <c r="P37" i="5" s="1"/>
  <c r="O36" i="5"/>
  <c r="O34" i="5"/>
  <c r="O33" i="5"/>
  <c r="P26" i="5"/>
  <c r="P21" i="5"/>
  <c r="P18" i="5"/>
  <c r="P15" i="5"/>
  <c r="P13" i="5"/>
  <c r="P10" i="5"/>
  <c r="P8" i="5"/>
  <c r="P5" i="5"/>
  <c r="P4" i="5"/>
  <c r="P3" i="5"/>
  <c r="P90" i="5"/>
  <c r="P81" i="5"/>
  <c r="P78" i="5"/>
  <c r="P73" i="5"/>
  <c r="P71" i="5"/>
  <c r="P69" i="5"/>
  <c r="P67" i="5"/>
  <c r="P65" i="5"/>
  <c r="P63" i="5"/>
  <c r="P61" i="5"/>
  <c r="P60" i="5"/>
  <c r="P58" i="5"/>
  <c r="P57" i="5"/>
  <c r="P56" i="5"/>
  <c r="P51" i="5"/>
  <c r="P49" i="5"/>
  <c r="P48" i="5"/>
  <c r="P47" i="5"/>
  <c r="P43" i="5"/>
  <c r="P36" i="5"/>
  <c r="P34" i="5"/>
  <c r="P33" i="5"/>
  <c r="P31" i="5"/>
  <c r="P30" i="5"/>
  <c r="P29" i="5"/>
  <c r="P28" i="5"/>
  <c r="P27" i="5"/>
  <c r="P25" i="5"/>
  <c r="P24" i="5"/>
  <c r="P20" i="5"/>
  <c r="P14" i="5"/>
  <c r="P12" i="5"/>
  <c r="P11" i="5"/>
  <c r="P9" i="5"/>
  <c r="P7" i="5"/>
  <c r="P6" i="5"/>
  <c r="L91" i="5"/>
  <c r="L90" i="5"/>
  <c r="L88" i="5"/>
  <c r="K86" i="5"/>
  <c r="L86" i="5" s="1"/>
  <c r="K84" i="5"/>
  <c r="L84" i="5" s="1"/>
  <c r="K82" i="5"/>
  <c r="L82" i="5" s="1"/>
  <c r="K81" i="5"/>
  <c r="L78" i="5"/>
  <c r="K77" i="5"/>
  <c r="L77" i="5" s="1"/>
  <c r="K75" i="5"/>
  <c r="L75" i="5" s="1"/>
  <c r="L72" i="5"/>
  <c r="K71" i="5"/>
  <c r="L71" i="5" s="1"/>
  <c r="L70" i="5"/>
  <c r="K68" i="5"/>
  <c r="K66" i="5"/>
  <c r="K64" i="5"/>
  <c r="L64" i="5" s="1"/>
  <c r="K62" i="5"/>
  <c r="L62" i="5" s="1"/>
  <c r="K59" i="5"/>
  <c r="L59" i="5" s="1"/>
  <c r="K58" i="5"/>
  <c r="K54" i="5"/>
  <c r="L54" i="5" s="1"/>
  <c r="K52" i="5"/>
  <c r="L52" i="5" s="1"/>
  <c r="K51" i="5"/>
  <c r="L51" i="5" s="1"/>
  <c r="K50" i="5"/>
  <c r="L50" i="5" s="1"/>
  <c r="K46" i="5"/>
  <c r="K45" i="5"/>
  <c r="K42" i="5"/>
  <c r="L42" i="5" s="1"/>
  <c r="K39" i="5"/>
  <c r="L39" i="5" s="1"/>
  <c r="K37" i="5"/>
  <c r="L37" i="5" s="1"/>
  <c r="K36" i="5"/>
  <c r="L36" i="5" s="1"/>
  <c r="K34" i="5"/>
  <c r="L34" i="5" s="1"/>
  <c r="K33" i="5"/>
  <c r="L33" i="5" s="1"/>
  <c r="I30" i="5"/>
  <c r="I31" i="5"/>
  <c r="I29" i="5"/>
  <c r="H28" i="5"/>
  <c r="I28" i="5" s="1"/>
  <c r="L31" i="5"/>
  <c r="L29" i="5"/>
  <c r="K28" i="5"/>
  <c r="L28" i="5" s="1"/>
  <c r="L27" i="5"/>
  <c r="L26" i="5"/>
  <c r="K25" i="5"/>
  <c r="L25" i="5" s="1"/>
  <c r="K24" i="5"/>
  <c r="L24" i="5" s="1"/>
  <c r="K21" i="5"/>
  <c r="L21" i="5" s="1"/>
  <c r="K20" i="5"/>
  <c r="K13" i="5"/>
  <c r="L11" i="5"/>
  <c r="K8" i="5"/>
  <c r="L8" i="5" s="1"/>
  <c r="M16" i="5"/>
  <c r="L14" i="5"/>
  <c r="L12" i="5"/>
  <c r="L9" i="5"/>
  <c r="L6" i="5"/>
  <c r="L5" i="5"/>
  <c r="L4" i="5"/>
  <c r="L3" i="5"/>
  <c r="L81" i="5"/>
  <c r="L60" i="5"/>
  <c r="M60" i="5" s="1"/>
  <c r="L61" i="5"/>
  <c r="L63" i="5"/>
  <c r="L65" i="5"/>
  <c r="L66" i="5"/>
  <c r="L67" i="5"/>
  <c r="L68" i="5"/>
  <c r="L69" i="5"/>
  <c r="L73" i="5"/>
  <c r="M67" i="5"/>
  <c r="I60" i="5"/>
  <c r="I61" i="5"/>
  <c r="M61" i="5" s="1"/>
  <c r="I63" i="5"/>
  <c r="I65" i="5"/>
  <c r="M65" i="5" s="1"/>
  <c r="I67" i="5"/>
  <c r="I69" i="5"/>
  <c r="M69" i="5" s="1"/>
  <c r="I73" i="5"/>
  <c r="M73" i="5" s="1"/>
  <c r="L56" i="5"/>
  <c r="L57" i="5"/>
  <c r="L58" i="5"/>
  <c r="L55" i="5"/>
  <c r="L49" i="5"/>
  <c r="L47" i="5"/>
  <c r="I47" i="5"/>
  <c r="M47" i="5" s="1"/>
  <c r="L46" i="5"/>
  <c r="L45" i="5"/>
  <c r="L43" i="5"/>
  <c r="I43" i="5"/>
  <c r="H42" i="5"/>
  <c r="I42" i="5" s="1"/>
  <c r="M41" i="5"/>
  <c r="M40" i="5"/>
  <c r="H39" i="5"/>
  <c r="I39" i="5" s="1"/>
  <c r="H37" i="5"/>
  <c r="I37" i="5" s="1"/>
  <c r="H36" i="5"/>
  <c r="I36" i="5" s="1"/>
  <c r="H34" i="5"/>
  <c r="I34" i="5" s="1"/>
  <c r="L30" i="5"/>
  <c r="H25" i="5"/>
  <c r="M22" i="5"/>
  <c r="M19" i="5"/>
  <c r="I9" i="5"/>
  <c r="L7" i="5"/>
  <c r="M63" i="5" l="1"/>
  <c r="M30" i="5"/>
  <c r="M28" i="5"/>
  <c r="L18" i="5"/>
  <c r="L13" i="5"/>
  <c r="L15" i="5"/>
  <c r="L20" i="5"/>
  <c r="L10" i="5"/>
  <c r="M31" i="5"/>
  <c r="M36" i="5"/>
  <c r="M42" i="5"/>
  <c r="M39" i="5"/>
  <c r="M43" i="5"/>
  <c r="M29" i="5"/>
  <c r="M34" i="5"/>
  <c r="M37" i="5"/>
  <c r="M9" i="5"/>
  <c r="K80" i="4"/>
  <c r="IU65408" i="32"/>
  <c r="IT65408" i="32"/>
  <c r="IS65408" i="32"/>
  <c r="IR65408" i="32"/>
  <c r="IQ65408" i="32"/>
  <c r="A81" i="32"/>
  <c r="I3" i="5"/>
  <c r="M3" i="5" s="1"/>
  <c r="I4" i="5"/>
  <c r="M4" i="5" s="1"/>
  <c r="I5" i="5"/>
  <c r="M5" i="5" s="1"/>
  <c r="I6" i="5"/>
  <c r="M6" i="5" s="1"/>
  <c r="I7" i="5"/>
  <c r="M7" i="5" s="1"/>
  <c r="I8" i="5"/>
  <c r="M8" i="5" s="1"/>
  <c r="I10" i="5"/>
  <c r="I11" i="5"/>
  <c r="M11" i="5" s="1"/>
  <c r="I12" i="5"/>
  <c r="M12" i="5" s="1"/>
  <c r="I13" i="5"/>
  <c r="I14" i="5"/>
  <c r="M14" i="5" s="1"/>
  <c r="I15" i="5"/>
  <c r="M15" i="5" s="1"/>
  <c r="I18" i="5"/>
  <c r="I20" i="5"/>
  <c r="I21" i="5"/>
  <c r="M21" i="5" s="1"/>
  <c r="H24" i="5"/>
  <c r="I24" i="5" s="1"/>
  <c r="M24" i="5" s="1"/>
  <c r="I25" i="5"/>
  <c r="M25" i="5" s="1"/>
  <c r="I26" i="5"/>
  <c r="M26" i="5" s="1"/>
  <c r="I27" i="5"/>
  <c r="M27" i="5" s="1"/>
  <c r="H33" i="5"/>
  <c r="I33" i="5" s="1"/>
  <c r="M33" i="5" s="1"/>
  <c r="H45" i="5"/>
  <c r="I45" i="5" s="1"/>
  <c r="M45" i="5" s="1"/>
  <c r="H46" i="5"/>
  <c r="I46" i="5" s="1"/>
  <c r="M46" i="5" s="1"/>
  <c r="I48" i="5"/>
  <c r="M48" i="5" s="1"/>
  <c r="I49" i="5"/>
  <c r="M49" i="5" s="1"/>
  <c r="H50" i="5"/>
  <c r="I50" i="5" s="1"/>
  <c r="M50" i="5" s="1"/>
  <c r="H51" i="5"/>
  <c r="I51" i="5" s="1"/>
  <c r="M51" i="5" s="1"/>
  <c r="H52" i="5"/>
  <c r="I52" i="5" s="1"/>
  <c r="M52" i="5" s="1"/>
  <c r="H54" i="5"/>
  <c r="I54" i="5" s="1"/>
  <c r="M54" i="5" s="1"/>
  <c r="I55" i="5"/>
  <c r="M55" i="5" s="1"/>
  <c r="I56" i="5"/>
  <c r="M56" i="5" s="1"/>
  <c r="I57" i="5"/>
  <c r="M57" i="5" s="1"/>
  <c r="H58" i="5"/>
  <c r="I58" i="5" s="1"/>
  <c r="M58" i="5" s="1"/>
  <c r="H59" i="5"/>
  <c r="I59" i="5" s="1"/>
  <c r="M59" i="5" s="1"/>
  <c r="H62" i="5"/>
  <c r="I62" i="5" s="1"/>
  <c r="M62" i="5" s="1"/>
  <c r="H64" i="5"/>
  <c r="I64" i="5" s="1"/>
  <c r="M64" i="5" s="1"/>
  <c r="H66" i="5"/>
  <c r="I66" i="5" s="1"/>
  <c r="M66" i="5" s="1"/>
  <c r="H68" i="5"/>
  <c r="I68" i="5" s="1"/>
  <c r="M68" i="5" s="1"/>
  <c r="I70" i="5"/>
  <c r="M70" i="5" s="1"/>
  <c r="H71" i="5"/>
  <c r="I71" i="5" s="1"/>
  <c r="M71" i="5" s="1"/>
  <c r="I72" i="5"/>
  <c r="M72" i="5" s="1"/>
  <c r="H75" i="5"/>
  <c r="I75" i="5" s="1"/>
  <c r="M75" i="5" s="1"/>
  <c r="H77" i="5"/>
  <c r="I77" i="5" s="1"/>
  <c r="M77" i="5" s="1"/>
  <c r="I78" i="5"/>
  <c r="M78" i="5" s="1"/>
  <c r="H81" i="5"/>
  <c r="I81" i="5" s="1"/>
  <c r="M81" i="5" s="1"/>
  <c r="H82" i="5"/>
  <c r="I82" i="5" s="1"/>
  <c r="M82" i="5" s="1"/>
  <c r="H84" i="5"/>
  <c r="I84" i="5" s="1"/>
  <c r="M84" i="5" s="1"/>
  <c r="H86" i="5"/>
  <c r="I86" i="5" s="1"/>
  <c r="M86" i="5" s="1"/>
  <c r="I88" i="5"/>
  <c r="M88" i="5" s="1"/>
  <c r="I90" i="5"/>
  <c r="M90" i="5" s="1"/>
  <c r="I91" i="5"/>
  <c r="M91" i="5" s="1"/>
  <c r="N94" i="5"/>
  <c r="E4" i="4"/>
  <c r="G4" i="4"/>
  <c r="I4" i="4"/>
  <c r="K4" i="4"/>
  <c r="I14" i="4"/>
  <c r="E14" i="4"/>
  <c r="E94" i="4" s="1"/>
  <c r="F14" i="4"/>
  <c r="G14" i="4"/>
  <c r="H14" i="4"/>
  <c r="J14" i="4"/>
  <c r="K14" i="4"/>
  <c r="L14" i="4"/>
  <c r="E17" i="4"/>
  <c r="G17" i="4"/>
  <c r="I17" i="4"/>
  <c r="K17" i="4"/>
  <c r="E25" i="4"/>
  <c r="F25" i="4"/>
  <c r="G25" i="4"/>
  <c r="H25" i="4"/>
  <c r="I25" i="4"/>
  <c r="J25" i="4"/>
  <c r="K25" i="4"/>
  <c r="L25" i="4"/>
  <c r="E28" i="4"/>
  <c r="G28" i="4"/>
  <c r="I28" i="4"/>
  <c r="K28" i="4"/>
  <c r="E36" i="4"/>
  <c r="F36" i="4"/>
  <c r="G36" i="4"/>
  <c r="H36" i="4"/>
  <c r="I36" i="4"/>
  <c r="J36" i="4"/>
  <c r="K36" i="4"/>
  <c r="L36" i="4"/>
  <c r="E37" i="4"/>
  <c r="G37" i="4"/>
  <c r="I37" i="4"/>
  <c r="K37" i="4"/>
  <c r="E45" i="4"/>
  <c r="F45" i="4"/>
  <c r="G45" i="4"/>
  <c r="G97" i="4" s="1"/>
  <c r="H45" i="4"/>
  <c r="I45" i="4"/>
  <c r="I97" i="4" s="1"/>
  <c r="J45" i="4"/>
  <c r="K45" i="4"/>
  <c r="L45" i="4"/>
  <c r="E48" i="4"/>
  <c r="G48" i="4"/>
  <c r="I48" i="4"/>
  <c r="K48" i="4"/>
  <c r="E57" i="4"/>
  <c r="G57" i="4"/>
  <c r="I57" i="4"/>
  <c r="K57" i="4"/>
  <c r="E58" i="4"/>
  <c r="K58" i="4"/>
  <c r="E61" i="4"/>
  <c r="G61" i="4"/>
  <c r="I61" i="4"/>
  <c r="K61" i="4"/>
  <c r="E64" i="4"/>
  <c r="G64" i="4"/>
  <c r="I64" i="4"/>
  <c r="K64" i="4"/>
  <c r="E68" i="4"/>
  <c r="G68" i="4"/>
  <c r="I68" i="4"/>
  <c r="K68" i="4"/>
  <c r="E69" i="4"/>
  <c r="G69" i="4"/>
  <c r="I69" i="4"/>
  <c r="K69" i="4"/>
  <c r="E72" i="4"/>
  <c r="G72" i="4"/>
  <c r="I72" i="4"/>
  <c r="K72" i="4"/>
  <c r="E75" i="4"/>
  <c r="G75" i="4"/>
  <c r="I75" i="4"/>
  <c r="K75" i="4"/>
  <c r="E79" i="4"/>
  <c r="G79" i="4"/>
  <c r="I79" i="4"/>
  <c r="K79" i="4"/>
  <c r="E80" i="4"/>
  <c r="G80" i="4"/>
  <c r="I80" i="4"/>
  <c r="E83" i="4"/>
  <c r="G83" i="4"/>
  <c r="I83" i="4"/>
  <c r="K83" i="4"/>
  <c r="E86" i="4"/>
  <c r="G86" i="4"/>
  <c r="I86" i="4"/>
  <c r="K86" i="4"/>
  <c r="E89" i="4"/>
  <c r="G89" i="4"/>
  <c r="I89" i="4"/>
  <c r="K89" i="4"/>
  <c r="E93" i="4"/>
  <c r="G93" i="4"/>
  <c r="I93" i="4"/>
  <c r="K93" i="4"/>
  <c r="E97" i="4"/>
  <c r="E100" i="4"/>
  <c r="G100" i="4"/>
  <c r="I100" i="4"/>
  <c r="K100" i="4"/>
  <c r="E103" i="4"/>
  <c r="G103" i="4"/>
  <c r="I103" i="4"/>
  <c r="K103" i="4"/>
  <c r="G4" i="3"/>
  <c r="I4" i="3"/>
  <c r="K4" i="3"/>
  <c r="G8" i="3"/>
  <c r="I8" i="3"/>
  <c r="K8" i="3"/>
  <c r="G13" i="3"/>
  <c r="I13" i="3"/>
  <c r="K13" i="3"/>
  <c r="M13" i="3"/>
  <c r="G19" i="3"/>
  <c r="I19" i="3"/>
  <c r="K19" i="3"/>
  <c r="M19" i="3"/>
  <c r="G37" i="3"/>
  <c r="I37" i="3"/>
  <c r="K37" i="3"/>
  <c r="M37" i="3"/>
  <c r="G43" i="3"/>
  <c r="I43" i="3"/>
  <c r="K43" i="3"/>
  <c r="M43" i="3"/>
  <c r="E4" i="2"/>
  <c r="G4" i="2"/>
  <c r="I4" i="2"/>
  <c r="K4" i="2"/>
  <c r="E8" i="2"/>
  <c r="E55" i="2" s="1"/>
  <c r="G8" i="2"/>
  <c r="I8" i="2"/>
  <c r="K8" i="2"/>
  <c r="E11" i="2"/>
  <c r="G11" i="2"/>
  <c r="I11" i="2"/>
  <c r="K11" i="2"/>
  <c r="E15" i="2"/>
  <c r="G15" i="2"/>
  <c r="I15" i="2"/>
  <c r="K15" i="2"/>
  <c r="E18" i="2"/>
  <c r="G18" i="2"/>
  <c r="I18" i="2"/>
  <c r="K18" i="2"/>
  <c r="E26" i="2"/>
  <c r="G26" i="2"/>
  <c r="I26" i="2"/>
  <c r="K26" i="2"/>
  <c r="E33" i="2"/>
  <c r="G33" i="2"/>
  <c r="I33" i="2"/>
  <c r="K33" i="2"/>
  <c r="G52" i="2"/>
  <c r="I52" i="2"/>
  <c r="K52" i="2"/>
  <c r="E58" i="2"/>
  <c r="G58" i="2"/>
  <c r="I58" i="2"/>
  <c r="K58" i="2"/>
  <c r="K97" i="4" l="1"/>
  <c r="G94" i="4"/>
  <c r="K94" i="4"/>
  <c r="M13" i="5"/>
  <c r="M20" i="5"/>
  <c r="M18" i="5"/>
  <c r="M10" i="5"/>
  <c r="I55" i="2"/>
  <c r="I94" i="4"/>
  <c r="G55" i="2"/>
  <c r="K55" i="2"/>
  <c r="E90" i="33"/>
  <c r="E85" i="32"/>
</calcChain>
</file>

<file path=xl/comments1.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6" author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d.grimaldi</author>
  </authors>
  <commentList>
    <comment ref="I4" authorId="0">
      <text>
        <r>
          <rPr>
            <b/>
            <sz val="9"/>
            <color indexed="81"/>
            <rFont val="Tahoma"/>
            <family val="2"/>
          </rPr>
          <t>d.grimaldi:</t>
        </r>
        <r>
          <rPr>
            <sz val="9"/>
            <color indexed="81"/>
            <rFont val="Tahoma"/>
            <family val="2"/>
          </rPr>
          <t xml:space="preserve">
inserire riferimenti a strumenti di programmazione della politica</t>
        </r>
      </text>
    </comment>
    <comment ref="A6" authorId="0">
      <text>
        <r>
          <rPr>
            <b/>
            <sz val="9"/>
            <color indexed="81"/>
            <rFont val="Tahoma"/>
            <family val="2"/>
          </rPr>
          <t>d.grimaldi:</t>
        </r>
        <r>
          <rPr>
            <sz val="9"/>
            <color indexed="81"/>
            <rFont val="Tahoma"/>
            <family val="2"/>
          </rPr>
          <t xml:space="preserve">
Miglioramento delle prestazioni collettive e individuali legate ai servizi istituzionali che assumono particolare valore per la collettività e per l’utenza;
Ottimizzazione delle condizioni di fruibilità delle prestazioni e dell’utilizzo dei servizi da attuarsi anche attraverso l’ampliamento degli orari di apertura al pubblico e la riduzione dei tempi di attesa, nonché, in generale, dei tempi di svolgimento delle attività;
Accelerazione e semplificazione delle procedure anche nelle attività interne, amministrative e di supporto;
Maggiore attenzione all’utenza da conseguire mediante il miglioramento qualitativo delle modalità relazionali con il pubblico, nonché l’adozione e la necessaria pubblicizzazione della carta dei servizi, rendendone 
obbligatoria l’affissione in tutti i luoghi di accesso al pubblico;
Conseguimento di una maggiore economicità della gestione
da Programma di Mandato....</t>
        </r>
      </text>
    </comment>
    <comment ref="C6" authorId="0">
      <text>
        <r>
          <rPr>
            <b/>
            <sz val="9"/>
            <color indexed="81"/>
            <rFont val="Tahoma"/>
            <family val="2"/>
          </rPr>
          <t>d.grimaldi:</t>
        </r>
        <r>
          <rPr>
            <sz val="9"/>
            <color indexed="81"/>
            <rFont val="Tahoma"/>
            <family val="2"/>
          </rPr>
          <t xml:space="preserve">
definire sinteticamente la finalità dell'obiettivo e se possibile gli elementi qualitativi che lo contraddistinguono</t>
        </r>
      </text>
    </comment>
    <comment ref="A8" authorId="0">
      <text>
        <r>
          <rPr>
            <b/>
            <sz val="9"/>
            <color indexed="81"/>
            <rFont val="Tahoma"/>
            <family val="2"/>
          </rPr>
          <t>d.grimaldi:</t>
        </r>
        <r>
          <rPr>
            <sz val="9"/>
            <color indexed="81"/>
            <rFont val="Tahoma"/>
            <family val="2"/>
          </rPr>
          <t xml:space="preserve">
il campo serve a meglio far comprendere cosa si vuol realizzare e serve a collegare l'obiettivo a un eventuale processo</t>
        </r>
      </text>
    </comment>
    <comment ref="A27" authorI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28" authorId="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4" authorId="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8" authorId="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0" authorId="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List>
</comments>
</file>

<file path=xl/sharedStrings.xml><?xml version="1.0" encoding="utf-8"?>
<sst xmlns="http://schemas.openxmlformats.org/spreadsheetml/2006/main" count="808" uniqueCount="445">
  <si>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</si>
  <si>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</si>
  <si>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</si>
  <si>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</si>
  <si>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</si>
  <si>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</si>
  <si>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</si>
  <si>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</si>
  <si>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</si>
  <si>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</si>
  <si>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</si>
  <si>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</si>
  <si>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</si>
  <si>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</si>
  <si>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</si>
  <si>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</si>
  <si>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</si>
  <si>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</si>
  <si>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</si>
  <si>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</si>
  <si>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</si>
  <si>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</si>
  <si>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</si>
  <si>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</si>
  <si>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</si>
  <si>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</si>
  <si>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</si>
  <si>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</si>
  <si>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</si>
  <si>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</si>
  <si>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</si>
  <si>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</si>
  <si>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</si>
  <si>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</si>
  <si>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</si>
  <si>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</si>
  <si>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</si>
  <si>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</si>
  <si>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</si>
  <si>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</si>
  <si>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</si>
  <si>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</si>
  <si>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</si>
  <si>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</si>
  <si>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</si>
  <si>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</si>
  <si>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</si>
  <si>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</si>
  <si>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</si>
  <si>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</si>
  <si>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</si>
  <si>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</si>
  <si>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</si>
  <si>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</si>
  <si>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</si>
  <si>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</si>
  <si>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</si>
  <si>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</si>
  <si>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</si>
  <si>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</si>
  <si>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</si>
  <si>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</si>
  <si>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</si>
  <si>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</si>
  <si>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</si>
  <si>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</si>
  <si>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</si>
  <si>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</si>
  <si>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</si>
  <si>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</si>
  <si>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</si>
  <si>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</si>
  <si>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</si>
  <si>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</si>
  <si>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</si>
  <si>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</si>
  <si>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</si>
  <si>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</si>
  <si>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</si>
  <si>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</si>
  <si>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</si>
  <si>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</si>
  <si>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</si>
  <si>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</si>
  <si>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</si>
  <si>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</si>
  <si>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</si>
  <si>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</si>
  <si>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</si>
  <si>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</si>
  <si>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</si>
  <si>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</si>
  <si>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</si>
  <si>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</si>
  <si>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</si>
  <si>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</si>
  <si>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</si>
  <si>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</si>
  <si>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</si>
  <si>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</si>
  <si>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</si>
  <si>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</si>
  <si>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</si>
  <si>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</si>
  <si>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</si>
  <si>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</si>
  <si>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</si>
  <si>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</si>
  <si>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</si>
  <si>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</si>
  <si>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</si>
  <si>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</si>
  <si>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</si>
  <si>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</si>
  <si>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</si>
  <si>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</si>
  <si>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</si>
  <si>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</si>
  <si>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</si>
  <si>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</si>
  <si>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</si>
  <si>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</si>
  <si>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</si>
  <si>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</si>
  <si>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</si>
  <si>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</si>
  <si>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</si>
  <si>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</si>
  <si>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</si>
  <si>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</si>
  <si>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</si>
  <si>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</si>
  <si>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</si>
  <si>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</si>
  <si>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</si>
  <si>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</si>
  <si>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</si>
  <si>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</si>
  <si>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</si>
  <si>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</si>
  <si>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</si>
  <si>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</si>
  <si>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</si>
  <si>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</si>
  <si>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</si>
  <si>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</si>
  <si>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</si>
  <si>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</si>
  <si>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</si>
  <si>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</si>
  <si>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</si>
  <si>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</si>
  <si>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</si>
  <si>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</si>
  <si>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</si>
  <si>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</si>
  <si>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</si>
  <si>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</si>
  <si>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</si>
  <si>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</si>
  <si>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</si>
  <si>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</si>
  <si>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</si>
  <si>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</si>
  <si>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</si>
  <si>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</si>
  <si>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</si>
  <si>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</si>
  <si>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</si>
  <si>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</si>
  <si>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</si>
  <si>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</si>
  <si>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</si>
  <si>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</si>
  <si>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</si>
  <si>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</si>
  <si>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</si>
  <si>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</si>
  <si>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</si>
  <si>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</si>
  <si>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</si>
  <si>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</si>
  <si>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</si>
  <si>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</si>
  <si>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</si>
  <si>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</si>
  <si>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</si>
  <si>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</si>
  <si>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</si>
  <si>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</si>
  <si>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</si>
  <si>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</si>
  <si>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</si>
  <si>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</si>
  <si>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</si>
  <si>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</si>
  <si>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</si>
  <si>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</si>
  <si>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</si>
  <si>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</si>
  <si>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</si>
  <si>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</si>
  <si>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</si>
  <si>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</si>
  <si>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</si>
  <si>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</si>
  <si>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</si>
  <si>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</si>
  <si>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</si>
  <si>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</si>
  <si>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</si>
  <si>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</si>
  <si>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</si>
  <si>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</si>
  <si>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</si>
  <si>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</si>
  <si>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</si>
  <si>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</si>
  <si>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</si>
  <si>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</si>
  <si>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</si>
  <si>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</si>
  <si>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</si>
  <si>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</si>
  <si>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</si>
  <si>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</si>
  <si>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</si>
  <si>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</si>
  <si>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</si>
  <si>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</si>
  <si>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</si>
  <si>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</si>
  <si>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</si>
  <si>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</si>
  <si>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</si>
  <si>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</si>
  <si>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</si>
  <si>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</si>
  <si>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</si>
  <si>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</si>
  <si>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</si>
  <si>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</si>
  <si>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</si>
  <si>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</si>
  <si>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</si>
  <si>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</si>
  <si>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</si>
  <si>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</si>
  <si>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</si>
  <si>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</si>
  <si>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</si>
  <si>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</si>
  <si>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</si>
  <si>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</si>
  <si>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</si>
  <si>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</si>
  <si>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</si>
  <si>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</si>
  <si>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</si>
  <si>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</si>
  <si>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</si>
  <si>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</si>
  <si>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</si>
  <si>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</si>
  <si>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</si>
  <si>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</si>
  <si>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</si>
  <si>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</si>
  <si>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</si>
  <si>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</si>
  <si>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</si>
  <si>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</si>
  <si>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</si>
  <si>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</si>
  <si>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</si>
  <si>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</si>
  <si>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</si>
  <si>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</si>
  <si>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</si>
  <si>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</si>
  <si>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</si>
  <si>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</si>
  <si>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</si>
  <si>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</si>
  <si>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</si>
  <si>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</si>
  <si>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</si>
  <si>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</si>
  <si>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</si>
  <si>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</si>
  <si>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</si>
  <si>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</si>
  <si>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</si>
  <si>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</si>
  <si>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</si>
  <si>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</si>
  <si>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</si>
  <si>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</si>
  <si>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</si>
  <si>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</si>
  <si>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</si>
  <si>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</si>
  <si>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</si>
  <si>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</si>
  <si>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</si>
  <si>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</si>
  <si>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</si>
  <si>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</si>
  <si>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</si>
  <si>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</si>
  <si>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</si>
  <si>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</si>
  <si>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</si>
  <si>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</si>
  <si>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</si>
  <si>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</si>
  <si>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</si>
  <si>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</si>
  <si>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</si>
  <si>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</si>
  <si>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</si>
  <si>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</si>
  <si>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</si>
  <si>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</si>
  <si>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</si>
  <si>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</si>
  <si>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</si>
  <si>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</si>
  <si>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</si>
  <si>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</si>
  <si>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</si>
  <si>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</si>
  <si>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</si>
  <si>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</si>
  <si>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</si>
  <si>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</si>
  <si>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</si>
  <si>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</si>
  <si>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</si>
  <si>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</si>
  <si>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</si>
  <si>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</si>
  <si>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</si>
  <si>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</si>
  <si>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n. ab. 2018</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</si>
  <si>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</si>
  <si>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</si>
  <si>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</si>
  <si>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</si>
  <si>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</si>
  <si>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</si>
  <si>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</si>
  <si>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servizi conto terzi</t>
  </si>
  <si>
    <t>TOTALE SPESA</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</si>
  <si>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</si>
  <si>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</si>
  <si>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</si>
  <si>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</si>
  <si>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</si>
  <si>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</si>
  <si>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</si>
  <si>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</si>
  <si>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</si>
  <si>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</si>
  <si>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</si>
  <si>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TUTTE LE PO</t>
  </si>
  <si>
    <t>Missione 1 : Servizi istituzionali, generali e di gestione</t>
  </si>
  <si>
    <t>Programma 2 : Segreteria Generale</t>
  </si>
  <si>
    <t>n. ab. 2019</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</si>
  <si>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</si>
  <si>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</si>
  <si>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ATTESO 2017</t>
  </si>
  <si>
    <t>RAGGIUNTO 2017</t>
  </si>
  <si>
    <t>Approvazione in Giunta del PTPCT relativo all'anno corrente</t>
  </si>
  <si>
    <t>Redazione relazione sulla stato di attuazione delle misure previste dal PTPCT da parte del RPC</t>
  </si>
  <si>
    <t>Predisposizione aggiornamento annuale del PTPCT da parte del RPC</t>
  </si>
  <si>
    <t>INDICATORI DI RISULTATO ( personalizzare con gli indicatori delle misure previste dal proprio PTPCT 2017-2019)</t>
  </si>
  <si>
    <t>Predisposizione aggiornamento annuale del PTPCT da parte del RPCT</t>
  </si>
  <si>
    <t>Pubblicazione del PTPCT anno 2018 sul sito istituzionale dell'Ente</t>
  </si>
  <si>
    <t>Monitoraggio sull'attuazione delle misure previste dal PTPCT anno corrente</t>
  </si>
  <si>
    <t>n. segnalazioni di illeciti ai sensi del PTPCT (whistleblowing)</t>
  </si>
  <si>
    <t xml:space="preserve">SCOSTAMENTO </t>
  </si>
  <si>
    <t>€</t>
  </si>
  <si>
    <t>Spesa del nido/ n. iscritti nido</t>
  </si>
  <si>
    <t>n. ab. 2017 (consuntivo)</t>
  </si>
  <si>
    <t>n. ab. 2017 (preventivo)</t>
  </si>
  <si>
    <t>RESPONSABILE</t>
  </si>
  <si>
    <t>SETTORE</t>
  </si>
  <si>
    <t>collegamento con rpp</t>
  </si>
  <si>
    <t>PRATA MONICA</t>
  </si>
  <si>
    <t>TUTTI</t>
  </si>
  <si>
    <t>FINALITA'</t>
  </si>
  <si>
    <t>Coinvolgimento del responsabilie dei Servizi Demografici e Amministrativo nella predisposizione, gestione del nuovo processo della fatturazione elettronica, split payment, reverse change</t>
  </si>
  <si>
    <t>Titolo Obiettivo strategico:</t>
  </si>
  <si>
    <t xml:space="preserve">Fatturazione elettronica, </t>
  </si>
  <si>
    <t>descrizione obiettivo</t>
  </si>
  <si>
    <t>L'obiettivo si propone di gestire in toto il nuovo processo relativo alla fatturazione elettronica. Il Responsabile dei Servizi Demografici ed Amministrativi, parte dalla protocollatura  della fattura elettronica a seguito della sua ricezione dal sistema centrale, dalla accettazione o rifiuto della fattura elettronica, al caricamento sul software gestionale della contabilità GIOVEv(indicando se trattasi di split payment o reverse change), alla predisposizione dell'atto di liquidazione comulativa, della relativa determinazione di liquidazione e alla creazione dei mandati e corrispondenti reversali. Creazione del flusso dell'importo dell'IVA che deve essere versato entro il 15 del mese successivo al pagamento delle fatture stesse. Chiusura ogni fine trimestre del registro IVA, relativo conteggio e predisposizione del mandato di pagamento con relativo invio del Modello F24 Ep.</t>
  </si>
  <si>
    <t>Aggiornamento costante del software con le nuove modalitò operative previste dalla norma</t>
  </si>
  <si>
    <t xml:space="preserve">Creazione delle corrispondenti reversali </t>
  </si>
  <si>
    <t>Collegamento delle funzioni di protocollatura sul software del protocollo informatico con le funzioni del software della contabilità</t>
  </si>
  <si>
    <t>Creazione del flusso (che sarà inviato tramite procedura F24EP) relativo all'imponibile IVA che deve essere versato entro il 15 del mese successivo alla data del pagamento della fattura</t>
  </si>
  <si>
    <t>Accettazione/rifiuto della fattura elettronica</t>
  </si>
  <si>
    <t>Chiusura trimestrale del Registro Iva e successiva emissione mandato di pagamento</t>
  </si>
  <si>
    <t>Predisposizione atto di liquidazione cumuativa</t>
  </si>
  <si>
    <t>Pubblicazione sul sito dell'Amministrazione Trasparente dei tempi medi di pagamento.</t>
  </si>
  <si>
    <t>Redazione dei mandati relativi alla liquidazione di cui al punto 4</t>
  </si>
  <si>
    <t>INDICI DI RISULTATO</t>
  </si>
  <si>
    <t>Indici di Quantità</t>
  </si>
  <si>
    <t>ATTESO</t>
  </si>
  <si>
    <t>RAGGIUNTO</t>
  </si>
  <si>
    <t>Scost.</t>
  </si>
  <si>
    <t>aggiornamento software</t>
  </si>
  <si>
    <t>atti di liquidazione e creazione mandati/reversali</t>
  </si>
  <si>
    <t>chiusura trimestrale IVA</t>
  </si>
  <si>
    <t>pubblicazione tempi medi di pagamento</t>
  </si>
  <si>
    <t>Indici di Tempo</t>
  </si>
  <si>
    <t>Rispetto scadeze temporali di cui al cronoprogramma</t>
  </si>
  <si>
    <t>Indici di Costo</t>
  </si>
  <si>
    <t>…..</t>
  </si>
  <si>
    <t>Indici di Qualità</t>
  </si>
  <si>
    <t>VERIFICA INTERMEDIA AL</t>
  </si>
  <si>
    <t>VERIFICA FINALE AL</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</si>
  <si>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</si>
  <si>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</si>
  <si>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</si>
  <si>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</si>
  <si>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</si>
  <si>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</si>
  <si>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</si>
  <si>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</si>
  <si>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</si>
  <si>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</si>
  <si>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 Partecipazione</t>
  </si>
  <si>
    <t>Pubblicazione sul sito Comunale dei dati relativi alla Trasparenza</t>
  </si>
  <si>
    <t>Obiettivo  n° 2</t>
  </si>
  <si>
    <t>Segretario Comunale</t>
  </si>
  <si>
    <t>Per le pubblicazioni della Trasparenza:
Servizio Demografici e Segreteria</t>
  </si>
  <si>
    <t>ECONOMICO-FINANZIARIA</t>
  </si>
  <si>
    <t>TECNICO</t>
  </si>
  <si>
    <t>DEMOGRAFICI-AMMINISTRATIVA</t>
  </si>
  <si>
    <t>AREA TRIBUTI</t>
  </si>
  <si>
    <t>AMMINISTRATIVA</t>
  </si>
  <si>
    <t>DEMOGRAFICO-STATO CIVILE</t>
  </si>
  <si>
    <t>sì</t>
  </si>
  <si>
    <t>nessuna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</si>
</sst>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Red]\-&quot;€&quot;\ #,##0"/>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s>
  <fonts count="36"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i/>
      <sz val="10"/>
      <name val="Tahoma"/>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000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11">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cellStyleXfs>
  <cellXfs count="883">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7" xfId="0" applyFill="1" applyBorder="1"/>
    <xf numFmtId="0" fontId="0" fillId="8" borderId="27" xfId="0" applyFill="1" applyBorder="1"/>
    <xf numFmtId="0" fontId="0" fillId="0" borderId="0" xfId="0" applyAlignment="1">
      <alignment horizontal="right"/>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xf>
    <xf numFmtId="0" fontId="24" fillId="9" borderId="29" xfId="0" applyFont="1" applyFill="1" applyBorder="1" applyAlignment="1">
      <alignment horizontal="center" vertical="center"/>
    </xf>
    <xf numFmtId="0" fontId="25" fillId="0" borderId="0" xfId="0" applyFont="1"/>
    <xf numFmtId="0" fontId="24" fillId="8" borderId="28" xfId="0" applyFont="1" applyFill="1" applyBorder="1" applyAlignment="1">
      <alignment horizontal="center" vertical="center"/>
    </xf>
    <xf numFmtId="0" fontId="24" fillId="8" borderId="29" xfId="0" applyFont="1" applyFill="1" applyBorder="1" applyAlignment="1">
      <alignment horizontal="center" vertical="center"/>
    </xf>
    <xf numFmtId="0" fontId="24" fillId="0" borderId="29"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0" fontId="0" fillId="6" borderId="0" xfId="0" applyFont="1" applyFill="1"/>
    <xf numFmtId="2" fontId="0" fillId="0" borderId="0" xfId="0" applyNumberFormat="1"/>
    <xf numFmtId="0" fontId="0" fillId="0" borderId="35" xfId="0" applyBorder="1" applyAlignment="1">
      <alignment wrapText="1"/>
    </xf>
    <xf numFmtId="0" fontId="0" fillId="0" borderId="13" xfId="0" applyBorder="1" applyAlignment="1">
      <alignment wrapText="1"/>
    </xf>
    <xf numFmtId="0" fontId="0" fillId="7" borderId="35" xfId="0" applyFill="1" applyBorder="1"/>
    <xf numFmtId="0" fontId="0" fillId="8" borderId="35"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ont="1" applyFill="1" applyBorder="1"/>
    <xf numFmtId="2" fontId="0" fillId="9" borderId="13" xfId="0" applyNumberFormat="1" applyFont="1" applyFill="1" applyBorder="1"/>
    <xf numFmtId="0" fontId="0" fillId="9" borderId="15" xfId="0" applyFont="1" applyFill="1" applyBorder="1"/>
    <xf numFmtId="2" fontId="0" fillId="9" borderId="15" xfId="0" applyNumberFormat="1" applyFont="1" applyFill="1" applyBorder="1"/>
    <xf numFmtId="43" fontId="21" fillId="9" borderId="17" xfId="2" applyFont="1" applyFill="1" applyBorder="1"/>
    <xf numFmtId="0" fontId="0" fillId="9" borderId="17" xfId="0" applyFont="1" applyFill="1" applyBorder="1"/>
    <xf numFmtId="2" fontId="0" fillId="9" borderId="17" xfId="0" applyNumberFormat="1" applyFont="1" applyFill="1" applyBorder="1"/>
    <xf numFmtId="0" fontId="0" fillId="0" borderId="0" xfId="0" applyFont="1" applyBorder="1"/>
    <xf numFmtId="2" fontId="0" fillId="0" borderId="0" xfId="0" applyNumberFormat="1" applyFont="1" applyBorder="1"/>
    <xf numFmtId="43" fontId="21" fillId="9" borderId="15" xfId="2" applyFont="1" applyFill="1" applyBorder="1" applyAlignment="1">
      <alignment wrapText="1"/>
    </xf>
    <xf numFmtId="43" fontId="21" fillId="0" borderId="0" xfId="2" applyFont="1" applyBorder="1" applyAlignment="1">
      <alignment wrapText="1"/>
    </xf>
    <xf numFmtId="0" fontId="0" fillId="9" borderId="27" xfId="0" applyFont="1" applyFill="1" applyBorder="1"/>
    <xf numFmtId="2" fontId="0" fillId="9" borderId="27" xfId="0" applyNumberFormat="1" applyFont="1" applyFill="1" applyBorder="1"/>
    <xf numFmtId="0" fontId="0" fillId="0" borderId="0" xfId="0" applyFont="1"/>
    <xf numFmtId="0" fontId="0" fillId="9" borderId="35" xfId="0" applyFont="1" applyFill="1" applyBorder="1"/>
    <xf numFmtId="0" fontId="24" fillId="9" borderId="2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5" fillId="0" borderId="0" xfId="0" applyFont="1" applyAlignment="1">
      <alignment horizontal="center" vertical="center"/>
    </xf>
    <xf numFmtId="0" fontId="3" fillId="0" borderId="24" xfId="7" applyFont="1" applyFill="1" applyBorder="1"/>
    <xf numFmtId="0" fontId="3" fillId="0" borderId="0" xfId="7" applyFont="1" applyFill="1"/>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0" fontId="26" fillId="0" borderId="17" xfId="0" applyFont="1" applyBorder="1" applyAlignment="1">
      <alignment wrapText="1"/>
    </xf>
    <xf numFmtId="0" fontId="26" fillId="0" borderId="0" xfId="0" applyFont="1" applyBorder="1" applyAlignment="1">
      <alignment wrapText="1"/>
    </xf>
    <xf numFmtId="9" fontId="6" fillId="0" borderId="0" xfId="7" applyNumberFormat="1" applyFont="1"/>
    <xf numFmtId="0" fontId="28" fillId="0" borderId="0" xfId="0" applyFont="1" applyFill="1" applyBorder="1"/>
    <xf numFmtId="0" fontId="13" fillId="0" borderId="15" xfId="8" applyFont="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5" xfId="10" applyFont="1" applyFill="1" applyBorder="1"/>
    <xf numFmtId="44" fontId="0" fillId="9" borderId="35"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wrapText="1"/>
    </xf>
    <xf numFmtId="0" fontId="0" fillId="9" borderId="110" xfId="0" applyFont="1" applyFill="1" applyBorder="1"/>
    <xf numFmtId="44" fontId="0" fillId="9" borderId="110" xfId="10" applyFont="1" applyFill="1" applyBorder="1"/>
    <xf numFmtId="0" fontId="0" fillId="7" borderId="110" xfId="0" applyFill="1" applyBorder="1"/>
    <xf numFmtId="0" fontId="0" fillId="8" borderId="110"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2" fontId="0" fillId="7" borderId="17" xfId="0" applyNumberFormat="1" applyFill="1" applyBorder="1"/>
    <xf numFmtId="0" fontId="0" fillId="0" borderId="17" xfId="0" applyBorder="1" applyAlignment="1">
      <alignment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left" vertical="center" wrapText="1"/>
    </xf>
    <xf numFmtId="43" fontId="21"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10" fontId="0" fillId="9" borderId="15" xfId="0" applyNumberFormat="1" applyFont="1" applyFill="1" applyBorder="1"/>
    <xf numFmtId="166" fontId="0" fillId="9" borderId="13" xfId="0" applyNumberFormat="1" applyFont="1" applyFill="1" applyBorder="1"/>
    <xf numFmtId="166" fontId="0" fillId="9" borderId="15" xfId="0" applyNumberFormat="1" applyFont="1" applyFill="1" applyBorder="1"/>
    <xf numFmtId="166" fontId="0" fillId="9" borderId="15" xfId="0" applyNumberFormat="1" applyFont="1" applyFill="1" applyBorder="1" applyAlignment="1">
      <alignment horizontal="center"/>
    </xf>
    <xf numFmtId="10" fontId="0" fillId="9" borderId="15" xfId="0" applyNumberFormat="1" applyFont="1" applyFill="1" applyBorder="1" applyAlignment="1">
      <alignment horizontal="center"/>
    </xf>
    <xf numFmtId="0" fontId="0" fillId="0" borderId="110" xfId="0" applyBorder="1" applyAlignment="1">
      <alignment wrapText="1"/>
    </xf>
    <xf numFmtId="166" fontId="0" fillId="9" borderId="110" xfId="0" applyNumberFormat="1" applyFont="1" applyFill="1" applyBorder="1"/>
    <xf numFmtId="166" fontId="0" fillId="9" borderId="110" xfId="0" applyNumberFormat="1" applyFont="1" applyFill="1" applyBorder="1" applyAlignment="1">
      <alignment horizontal="center"/>
    </xf>
    <xf numFmtId="166" fontId="0" fillId="9" borderId="13" xfId="0" applyNumberFormat="1" applyFont="1" applyFill="1" applyBorder="1" applyAlignment="1">
      <alignment horizontal="center"/>
    </xf>
    <xf numFmtId="0" fontId="0" fillId="9" borderId="15" xfId="0" applyNumberFormat="1" applyFont="1" applyFill="1" applyBorder="1" applyAlignment="1">
      <alignment horizontal="center"/>
    </xf>
    <xf numFmtId="44" fontId="0" fillId="9" borderId="15" xfId="0" applyNumberFormat="1" applyFont="1" applyFill="1" applyBorder="1"/>
    <xf numFmtId="0" fontId="21" fillId="9" borderId="15" xfId="10" applyNumberFormat="1" applyFont="1" applyFill="1" applyBorder="1"/>
    <xf numFmtId="167" fontId="21" fillId="9" borderId="15" xfId="10" applyNumberFormat="1" applyFont="1" applyFill="1" applyBorder="1"/>
    <xf numFmtId="0" fontId="0" fillId="9" borderId="17" xfId="0" applyNumberFormat="1" applyFont="1" applyFill="1" applyBorder="1"/>
    <xf numFmtId="44" fontId="0" fillId="9" borderId="13" xfId="0" applyNumberFormat="1" applyFont="1" applyFill="1" applyBorder="1"/>
    <xf numFmtId="0" fontId="0" fillId="0" borderId="0" xfId="0" applyAlignment="1">
      <alignment horizontal="right" wrapText="1"/>
    </xf>
    <xf numFmtId="166" fontId="0" fillId="9" borderId="27" xfId="0" applyNumberFormat="1" applyFont="1" applyFill="1" applyBorder="1"/>
    <xf numFmtId="166" fontId="21" fillId="9" borderId="15" xfId="2" applyNumberFormat="1" applyFont="1" applyFill="1" applyBorder="1"/>
    <xf numFmtId="166" fontId="21" fillId="9" borderId="15" xfId="10" applyNumberFormat="1" applyFont="1" applyFill="1" applyBorder="1"/>
    <xf numFmtId="166" fontId="0" fillId="9" borderId="17" xfId="0" applyNumberFormat="1" applyFont="1" applyFill="1" applyBorder="1"/>
    <xf numFmtId="166" fontId="21" fillId="9" borderId="13" xfId="10" applyNumberFormat="1" applyFont="1" applyFill="1" applyBorder="1"/>
    <xf numFmtId="166" fontId="21" fillId="9" borderId="110" xfId="10" applyNumberFormat="1" applyFont="1" applyFill="1" applyBorder="1"/>
    <xf numFmtId="4" fontId="21" fillId="9" borderId="27" xfId="2" applyNumberFormat="1" applyFont="1" applyFill="1" applyBorder="1"/>
    <xf numFmtId="4" fontId="21" fillId="0" borderId="0" xfId="2" applyNumberFormat="1" applyFont="1" applyBorder="1"/>
    <xf numFmtId="4" fontId="0" fillId="0" borderId="0" xfId="0" applyNumberFormat="1" applyFont="1"/>
    <xf numFmtId="4" fontId="21" fillId="9" borderId="27" xfId="10" applyNumberFormat="1" applyFont="1" applyFill="1" applyBorder="1"/>
    <xf numFmtId="4" fontId="21" fillId="9" borderId="13" xfId="2" applyNumberFormat="1" applyFont="1" applyFill="1" applyBorder="1"/>
    <xf numFmtId="4" fontId="21" fillId="9" borderId="35" xfId="10" applyNumberFormat="1" applyFont="1" applyFill="1" applyBorder="1"/>
    <xf numFmtId="4" fontId="0" fillId="9" borderId="27" xfId="0" applyNumberFormat="1" applyFont="1" applyFill="1" applyBorder="1"/>
    <xf numFmtId="4" fontId="0" fillId="0" borderId="0" xfId="0" applyNumberFormat="1" applyFont="1" applyBorder="1"/>
    <xf numFmtId="4" fontId="0" fillId="9" borderId="27" xfId="10" applyNumberFormat="1" applyFont="1" applyFill="1" applyBorder="1"/>
    <xf numFmtId="4" fontId="0" fillId="9" borderId="13" xfId="0" applyNumberFormat="1" applyFont="1" applyFill="1" applyBorder="1"/>
    <xf numFmtId="4" fontId="0" fillId="9" borderId="35" xfId="10" applyNumberFormat="1" applyFont="1" applyFill="1" applyBorder="1"/>
    <xf numFmtId="166" fontId="0" fillId="9" borderId="27" xfId="10" applyNumberFormat="1" applyFont="1" applyFill="1" applyBorder="1"/>
    <xf numFmtId="166" fontId="0" fillId="9" borderId="35" xfId="10" applyNumberFormat="1" applyFont="1" applyFill="1" applyBorder="1"/>
    <xf numFmtId="2" fontId="0" fillId="0" borderId="0" xfId="0" applyNumberFormat="1" applyFont="1"/>
    <xf numFmtId="2" fontId="0" fillId="9" borderId="27" xfId="10" applyNumberFormat="1" applyFont="1" applyFill="1" applyBorder="1"/>
    <xf numFmtId="2" fontId="0" fillId="9" borderId="35" xfId="10" applyNumberFormat="1" applyFont="1" applyFill="1" applyBorder="1"/>
    <xf numFmtId="167" fontId="0" fillId="9" borderId="15" xfId="10" applyNumberFormat="1" applyFont="1" applyFill="1" applyBorder="1"/>
    <xf numFmtId="2" fontId="21" fillId="9" borderId="15" xfId="2" applyNumberFormat="1" applyFont="1" applyFill="1" applyBorder="1"/>
    <xf numFmtId="166" fontId="0" fillId="7" borderId="15" xfId="0" applyNumberFormat="1" applyFill="1" applyBorder="1"/>
    <xf numFmtId="166" fontId="0" fillId="7" borderId="17" xfId="0" applyNumberFormat="1" applyFill="1" applyBorder="1"/>
    <xf numFmtId="166" fontId="0" fillId="7" borderId="27" xfId="0" applyNumberFormat="1" applyFill="1" applyBorder="1"/>
    <xf numFmtId="44" fontId="21" fillId="7" borderId="15" xfId="10" applyFont="1" applyFill="1" applyBorder="1"/>
    <xf numFmtId="166" fontId="0" fillId="7" borderId="13" xfId="0" applyNumberFormat="1" applyFill="1" applyBorder="1"/>
    <xf numFmtId="166" fontId="0" fillId="7" borderId="37" xfId="0" applyNumberFormat="1" applyFill="1" applyBorder="1"/>
    <xf numFmtId="4" fontId="0" fillId="0" borderId="0" xfId="0" applyNumberFormat="1"/>
    <xf numFmtId="166" fontId="0" fillId="0" borderId="0" xfId="0" applyNumberFormat="1"/>
    <xf numFmtId="166" fontId="0" fillId="0" borderId="0" xfId="0" applyNumberFormat="1" applyBorder="1"/>
    <xf numFmtId="4" fontId="21" fillId="0" borderId="0" xfId="2" applyNumberFormat="1" applyFont="1"/>
    <xf numFmtId="2" fontId="0" fillId="7" borderId="15" xfId="0" applyNumberFormat="1" applyFill="1" applyBorder="1"/>
    <xf numFmtId="7" fontId="21" fillId="7" borderId="13" xfId="2" applyNumberFormat="1" applyFont="1" applyFill="1" applyBorder="1"/>
    <xf numFmtId="166" fontId="21" fillId="7" borderId="36" xfId="10" applyNumberFormat="1" applyFont="1" applyFill="1" applyBorder="1"/>
    <xf numFmtId="166" fontId="21" fillId="7" borderId="13" xfId="2" applyNumberFormat="1" applyFont="1" applyFill="1" applyBorder="1"/>
    <xf numFmtId="166" fontId="21" fillId="8" borderId="13" xfId="2" applyNumberFormat="1" applyFont="1" applyFill="1" applyBorder="1"/>
    <xf numFmtId="166" fontId="0" fillId="8" borderId="13" xfId="0" applyNumberFormat="1" applyFill="1" applyBorder="1"/>
    <xf numFmtId="4" fontId="21" fillId="8" borderId="13" xfId="2" applyNumberFormat="1" applyFont="1" applyFill="1" applyBorder="1"/>
    <xf numFmtId="4" fontId="21" fillId="8" borderId="38" xfId="10" applyNumberFormat="1" applyFont="1" applyFill="1" applyBorder="1"/>
    <xf numFmtId="166" fontId="0" fillId="8" borderId="33" xfId="0" applyNumberFormat="1" applyFill="1" applyBorder="1"/>
    <xf numFmtId="4" fontId="21" fillId="0" borderId="0" xfId="2" applyNumberFormat="1" applyFon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2" xfId="0" applyNumberFormat="1" applyFill="1" applyBorder="1"/>
    <xf numFmtId="166" fontId="0" fillId="8" borderId="39" xfId="0" applyNumberFormat="1" applyFill="1" applyBorder="1"/>
    <xf numFmtId="166" fontId="0" fillId="9" borderId="35" xfId="0" applyNumberFormat="1" applyFont="1" applyFill="1" applyBorder="1" applyAlignment="1">
      <alignment horizontal="center"/>
    </xf>
    <xf numFmtId="4" fontId="21" fillId="7" borderId="15" xfId="10" applyNumberFormat="1" applyFont="1" applyFill="1" applyBorder="1"/>
    <xf numFmtId="4" fontId="21" fillId="8" borderId="15" xfId="10" applyNumberFormat="1" applyFont="1" applyFill="1" applyBorder="1"/>
    <xf numFmtId="166" fontId="0" fillId="8" borderId="15" xfId="0" applyNumberFormat="1" applyFill="1" applyBorder="1"/>
    <xf numFmtId="166" fontId="0" fillId="9" borderId="27" xfId="0" applyNumberFormat="1" applyFont="1" applyFill="1" applyBorder="1" applyAlignment="1">
      <alignment horizontal="center"/>
    </xf>
    <xf numFmtId="4" fontId="21" fillId="7" borderId="27" xfId="10" applyNumberFormat="1" applyFont="1" applyFill="1" applyBorder="1"/>
    <xf numFmtId="4" fontId="21" fillId="8" borderId="27" xfId="10" applyNumberFormat="1" applyFont="1" applyFill="1" applyBorder="1"/>
    <xf numFmtId="166" fontId="21" fillId="7" borderId="15" xfId="2" applyNumberFormat="1" applyFont="1" applyFill="1" applyBorder="1"/>
    <xf numFmtId="4" fontId="21" fillId="8" borderId="15" xfId="2" applyNumberFormat="1" applyFont="1" applyFill="1" applyBorder="1"/>
    <xf numFmtId="166" fontId="21" fillId="7" borderId="27" xfId="2" applyNumberFormat="1" applyFont="1" applyFill="1" applyBorder="1"/>
    <xf numFmtId="4" fontId="21" fillId="8" borderId="27" xfId="2" applyNumberFormat="1" applyFon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ont="1" applyFill="1" applyBorder="1" applyAlignment="1">
      <alignment horizontal="center"/>
    </xf>
    <xf numFmtId="166" fontId="21" fillId="8" borderId="15" xfId="2" applyNumberFormat="1" applyFont="1" applyFill="1" applyBorder="1"/>
    <xf numFmtId="43" fontId="21" fillId="7" borderId="15" xfId="2" applyFont="1" applyFill="1" applyBorder="1"/>
    <xf numFmtId="43" fontId="21" fillId="7" borderId="17" xfId="2" applyFont="1" applyFill="1" applyBorder="1"/>
    <xf numFmtId="166" fontId="21" fillId="8" borderId="17" xfId="2" applyNumberFormat="1" applyFont="1" applyFill="1" applyBorder="1"/>
    <xf numFmtId="166" fontId="21" fillId="9" borderId="27" xfId="2" applyNumberFormat="1" applyFont="1" applyFill="1" applyBorder="1"/>
    <xf numFmtId="166" fontId="21" fillId="8" borderId="27" xfId="2" applyNumberFormat="1" applyFon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9" borderId="17" xfId="2" applyNumberFormat="1" applyFon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ont="1" applyFill="1" applyBorder="1"/>
    <xf numFmtId="10" fontId="0" fillId="7" borderId="17" xfId="0" applyNumberFormat="1" applyFill="1" applyBorder="1"/>
    <xf numFmtId="166" fontId="21" fillId="7" borderId="110" xfId="10" applyNumberFormat="1" applyFont="1" applyFill="1" applyBorder="1"/>
    <xf numFmtId="166" fontId="0" fillId="7" borderId="110" xfId="0" applyNumberFormat="1" applyFill="1" applyBorder="1"/>
    <xf numFmtId="166" fontId="21" fillId="8" borderId="110" xfId="10" applyNumberFormat="1" applyFont="1" applyFill="1" applyBorder="1"/>
    <xf numFmtId="44" fontId="0" fillId="9" borderId="17" xfId="0" applyNumberFormat="1" applyFont="1" applyFill="1" applyBorder="1"/>
    <xf numFmtId="44" fontId="0" fillId="9" borderId="35" xfId="0" applyNumberFormat="1" applyFont="1" applyFill="1" applyBorder="1"/>
    <xf numFmtId="166" fontId="21" fillId="7" borderId="35" xfId="10" applyNumberFormat="1" applyFont="1" applyFill="1" applyBorder="1"/>
    <xf numFmtId="166" fontId="0" fillId="7" borderId="35" xfId="0" applyNumberFormat="1" applyFill="1" applyBorder="1"/>
    <xf numFmtId="166" fontId="21" fillId="8" borderId="35" xfId="10" applyNumberFormat="1" applyFont="1" applyFill="1" applyBorder="1"/>
    <xf numFmtId="2" fontId="0" fillId="8" borderId="15" xfId="0" applyNumberFormat="1" applyFill="1" applyBorder="1"/>
    <xf numFmtId="7" fontId="21" fillId="7" borderId="15" xfId="2" applyNumberFormat="1" applyFont="1" applyFill="1" applyBorder="1"/>
    <xf numFmtId="4" fontId="21" fillId="8" borderId="13" xfId="10" applyNumberFormat="1" applyFont="1" applyFill="1" applyBorder="1"/>
    <xf numFmtId="0" fontId="0" fillId="0" borderId="14" xfId="0" applyBorder="1"/>
    <xf numFmtId="0" fontId="0" fillId="0" borderId="16" xfId="0" applyBorder="1"/>
    <xf numFmtId="7" fontId="21" fillId="7" borderId="17" xfId="2" applyNumberFormat="1" applyFont="1" applyFill="1" applyBorder="1"/>
    <xf numFmtId="4" fontId="21" fillId="8" borderId="17" xfId="2" applyNumberFormat="1" applyFont="1" applyFill="1" applyBorder="1"/>
    <xf numFmtId="2" fontId="0" fillId="8" borderId="17" xfId="0" applyNumberFormat="1" applyFill="1" applyBorder="1"/>
    <xf numFmtId="0" fontId="0" fillId="0" borderId="18" xfId="0"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ont="1" applyFill="1" applyBorder="1" applyAlignment="1">
      <alignment horizontal="center"/>
    </xf>
    <xf numFmtId="2" fontId="21" fillId="7" borderId="15" xfId="2" applyNumberFormat="1" applyFont="1" applyFill="1" applyBorder="1"/>
    <xf numFmtId="39" fontId="21" fillId="7" borderId="15" xfId="2" applyNumberFormat="1" applyFont="1" applyFill="1" applyBorder="1"/>
    <xf numFmtId="4" fontId="21" fillId="7" borderId="13" xfId="10" applyNumberFormat="1" applyFont="1" applyFill="1" applyBorder="1"/>
    <xf numFmtId="0" fontId="0" fillId="9" borderId="17" xfId="0" applyNumberFormat="1" applyFont="1" applyFill="1" applyBorder="1" applyAlignment="1">
      <alignment horizontal="center"/>
    </xf>
    <xf numFmtId="2" fontId="21" fillId="7" borderId="17" xfId="2" applyNumberFormat="1" applyFont="1" applyFill="1" applyBorder="1"/>
    <xf numFmtId="0" fontId="0" fillId="0" borderId="15" xfId="0" applyBorder="1" applyAlignment="1">
      <alignment vertical="center" wrapText="1"/>
    </xf>
    <xf numFmtId="4" fontId="21" fillId="7" borderId="15" xfId="2" applyNumberFormat="1" applyFont="1" applyFill="1" applyBorder="1"/>
    <xf numFmtId="4" fontId="21" fillId="7" borderId="17" xfId="2" applyNumberFormat="1" applyFont="1" applyFill="1" applyBorder="1"/>
    <xf numFmtId="0" fontId="32" fillId="14" borderId="15" xfId="8" applyFont="1" applyFill="1" applyBorder="1" applyAlignment="1" applyProtection="1">
      <alignment horizontal="center" vertical="center"/>
      <protection locked="0"/>
    </xf>
    <xf numFmtId="0" fontId="32" fillId="14" borderId="0" xfId="8" applyFont="1" applyFill="1" applyAlignment="1" applyProtection="1">
      <alignment horizontal="center" vertical="center"/>
      <protection locked="0"/>
    </xf>
    <xf numFmtId="0" fontId="6" fillId="14" borderId="15" xfId="8" applyFill="1" applyBorder="1" applyAlignment="1" applyProtection="1">
      <alignment horizontal="center" vertical="center"/>
      <protection locked="0"/>
    </xf>
    <xf numFmtId="0" fontId="6" fillId="14" borderId="15" xfId="8" applyFont="1" applyFill="1" applyBorder="1" applyAlignment="1" applyProtection="1">
      <alignment horizontal="center" vertical="center"/>
      <protection locked="0"/>
    </xf>
    <xf numFmtId="0" fontId="6" fillId="14" borderId="0" xfId="8" applyFill="1" applyAlignment="1" applyProtection="1">
      <alignment horizontal="center" vertical="center"/>
      <protection locked="0"/>
    </xf>
    <xf numFmtId="0" fontId="3" fillId="0" borderId="0" xfId="5" applyAlignment="1" applyProtection="1">
      <alignment horizontal="center" vertical="center"/>
      <protection locked="0"/>
    </xf>
    <xf numFmtId="0" fontId="3" fillId="2" borderId="15" xfId="5" applyFill="1" applyBorder="1" applyAlignment="1" applyProtection="1">
      <alignment horizontal="center" vertical="center" wrapText="1"/>
    </xf>
    <xf numFmtId="0" fontId="3" fillId="0" borderId="15" xfId="5" applyBorder="1" applyAlignment="1" applyProtection="1">
      <alignment horizontal="center" vertical="center"/>
      <protection locked="0"/>
    </xf>
    <xf numFmtId="0" fontId="7" fillId="4" borderId="25" xfId="5" applyFont="1" applyFill="1" applyBorder="1" applyAlignment="1" applyProtection="1">
      <alignment horizontal="center" vertical="center"/>
    </xf>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6" fontId="16" fillId="3" borderId="61" xfId="7" applyNumberFormat="1" applyFont="1" applyFill="1" applyBorder="1" applyAlignment="1" applyProtection="1">
      <alignment horizontal="center" vertical="center"/>
    </xf>
    <xf numFmtId="166" fontId="16" fillId="3" borderId="50" xfId="7" applyNumberFormat="1" applyFont="1" applyFill="1" applyBorder="1" applyAlignment="1" applyProtection="1">
      <alignment horizontal="center" vertic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66" fontId="15" fillId="0" borderId="49" xfId="7" applyNumberFormat="1" applyFont="1" applyFill="1" applyBorder="1" applyAlignment="1" applyProtection="1">
      <alignment horizontal="center" vertical="center"/>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66" fontId="15" fillId="0" borderId="66" xfId="7" applyNumberFormat="1" applyFont="1" applyFill="1" applyBorder="1" applyAlignment="1" applyProtection="1">
      <alignment horizontal="center" vertical="center"/>
    </xf>
    <xf numFmtId="166" fontId="15" fillId="0" borderId="73" xfId="7" applyNumberFormat="1" applyFont="1" applyFill="1" applyBorder="1" applyAlignment="1" applyProtection="1">
      <alignment horizontal="center" vertical="center"/>
    </xf>
    <xf numFmtId="166" fontId="15" fillId="0" borderId="61"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10" fontId="15" fillId="0" borderId="116" xfId="7" applyNumberFormat="1" applyFont="1" applyFill="1" applyBorder="1" applyAlignment="1" applyProtection="1">
      <alignment horizontal="center" vertical="center"/>
    </xf>
    <xf numFmtId="10" fontId="15" fillId="0" borderId="72" xfId="7" applyNumberFormat="1" applyFont="1" applyFill="1" applyBorder="1" applyAlignment="1" applyProtection="1">
      <alignment horizontal="center" vertical="center"/>
    </xf>
    <xf numFmtId="10" fontId="15" fillId="0" borderId="117" xfId="7" applyNumberFormat="1" applyFont="1" applyFill="1" applyBorder="1" applyAlignment="1" applyProtection="1">
      <alignment horizontal="center" vertical="center"/>
    </xf>
    <xf numFmtId="10" fontId="15" fillId="0" borderId="68" xfId="7" applyNumberFormat="1" applyFont="1" applyFill="1" applyBorder="1" applyAlignment="1" applyProtection="1">
      <alignment horizontal="center" vertical="center"/>
    </xf>
    <xf numFmtId="10" fontId="15" fillId="0" borderId="118" xfId="7" applyNumberFormat="1" applyFont="1" applyFill="1" applyBorder="1" applyAlignment="1" applyProtection="1">
      <alignment horizontal="center" vertical="center"/>
    </xf>
    <xf numFmtId="10" fontId="15" fillId="0" borderId="66"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9" fillId="2" borderId="56" xfId="7" applyFont="1" applyFill="1" applyBorder="1" applyAlignment="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7" xfId="7" applyFont="1" applyFill="1" applyBorder="1" applyAlignment="1">
      <alignment horizontal="center" vertical="center"/>
    </xf>
    <xf numFmtId="10" fontId="16" fillId="3" borderId="49" xfId="7" applyNumberFormat="1" applyFont="1" applyFill="1" applyBorder="1" applyAlignment="1" applyProtection="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0" fontId="6" fillId="0" borderId="65" xfId="7" applyFont="1" applyFill="1" applyBorder="1" applyAlignment="1">
      <alignment horizontal="left"/>
    </xf>
    <xf numFmtId="0" fontId="6" fillId="0" borderId="63" xfId="7" applyFont="1" applyFill="1" applyBorder="1" applyAlignment="1">
      <alignment horizontal="left"/>
    </xf>
    <xf numFmtId="166" fontId="11" fillId="0" borderId="63" xfId="7" applyNumberFormat="1" applyFont="1" applyFill="1" applyBorder="1" applyAlignment="1" applyProtection="1">
      <alignment horizontal="center" vertical="center" wrapText="1"/>
      <protection locked="0"/>
    </xf>
    <xf numFmtId="166" fontId="11" fillId="0" borderId="64"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3" borderId="50"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left"/>
    </xf>
    <xf numFmtId="0" fontId="6" fillId="0" borderId="49" xfId="7" applyFont="1" applyFill="1" applyBorder="1" applyAlignment="1">
      <alignment horizontal="left"/>
    </xf>
    <xf numFmtId="166" fontId="11" fillId="0" borderId="49" xfId="7" applyNumberFormat="1" applyFont="1" applyFill="1" applyBorder="1" applyAlignment="1" applyProtection="1">
      <alignment horizontal="center" vertical="center" wrapText="1"/>
      <protection locked="0"/>
    </xf>
    <xf numFmtId="166" fontId="11" fillId="0" borderId="50"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166" fontId="11" fillId="3" borderId="64"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2" fontId="11" fillId="3" borderId="49" xfId="7" applyNumberFormat="1" applyFont="1" applyFill="1" applyBorder="1" applyAlignment="1" applyProtection="1">
      <alignment horizontal="center" vertical="center" wrapText="1"/>
      <protection locked="0"/>
    </xf>
    <xf numFmtId="2"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2" fontId="11" fillId="0" borderId="63" xfId="7" applyNumberFormat="1" applyFont="1" applyFill="1" applyBorder="1" applyAlignment="1" applyProtection="1">
      <alignment horizontal="center" vertical="center" wrapText="1"/>
      <protection locked="0"/>
    </xf>
    <xf numFmtId="2" fontId="11" fillId="0" borderId="64" xfId="7" applyNumberFormat="1" applyFont="1" applyFill="1" applyBorder="1" applyAlignment="1" applyProtection="1">
      <alignment horizontal="center" vertical="center" wrapText="1"/>
      <protection locked="0"/>
    </xf>
    <xf numFmtId="2" fontId="11" fillId="3" borderId="63" xfId="7" applyNumberFormat="1" applyFont="1" applyFill="1" applyBorder="1" applyAlignment="1" applyProtection="1">
      <alignment horizontal="center" vertical="center" wrapText="1"/>
      <protection locked="0"/>
    </xf>
    <xf numFmtId="2" fontId="11" fillId="3" borderId="64" xfId="7" applyNumberFormat="1" applyFont="1" applyFill="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0" fillId="0" borderId="49" xfId="7" applyNumberFormat="1" applyFont="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2" borderId="47" xfId="7" applyNumberFormat="1" applyFont="1" applyFill="1" applyBorder="1" applyAlignment="1" applyProtection="1">
      <alignment horizontal="center" vertical="center" wrapText="1"/>
    </xf>
    <xf numFmtId="2" fontId="11" fillId="0" borderId="49" xfId="7" applyNumberFormat="1" applyFont="1" applyFill="1" applyBorder="1" applyAlignment="1" applyProtection="1">
      <alignment horizontal="center" vertical="center" wrapText="1"/>
      <protection locked="0"/>
    </xf>
    <xf numFmtId="2"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4" fontId="11" fillId="10" borderId="47" xfId="7" applyNumberFormat="1" applyFont="1" applyFill="1" applyBorder="1" applyAlignment="1" applyProtection="1">
      <alignment horizontal="center" vertical="center" wrapText="1"/>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77"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49" xfId="7" applyFont="1" applyFill="1" applyBorder="1" applyAlignment="1">
      <alignment horizontal="center"/>
    </xf>
    <xf numFmtId="0" fontId="6" fillId="0" borderId="60" xfId="7" applyFont="1" applyFill="1" applyBorder="1" applyAlignment="1">
      <alignment horizontal="center"/>
    </xf>
    <xf numFmtId="0" fontId="6" fillId="0" borderId="100" xfId="7" applyFont="1" applyFill="1" applyBorder="1" applyAlignment="1">
      <alignment horizontal="center"/>
    </xf>
    <xf numFmtId="0" fontId="6" fillId="0" borderId="89" xfId="7" applyFont="1" applyFill="1" applyBorder="1" applyAlignment="1">
      <alignment horizontal="center"/>
    </xf>
    <xf numFmtId="0" fontId="6" fillId="0" borderId="90" xfId="7" applyFont="1" applyFill="1" applyBorder="1" applyAlignment="1">
      <alignment horizontal="center"/>
    </xf>
    <xf numFmtId="4" fontId="6" fillId="10" borderId="92" xfId="7" applyNumberFormat="1" applyFont="1" applyFill="1" applyBorder="1" applyAlignment="1">
      <alignment horizontal="center"/>
    </xf>
    <xf numFmtId="0" fontId="6" fillId="10" borderId="101"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0" fontId="9" fillId="2" borderId="79" xfId="7" applyFont="1" applyFill="1" applyBorder="1" applyAlignment="1">
      <alignment horizontal="center" vertical="center"/>
    </xf>
    <xf numFmtId="1" fontId="9" fillId="2" borderId="98" xfId="7" applyNumberFormat="1" applyFont="1" applyFill="1" applyBorder="1" applyAlignment="1" applyProtection="1">
      <alignment horizontal="center" vertical="center" wrapText="1"/>
      <protection locked="0"/>
    </xf>
    <xf numFmtId="1" fontId="9" fillId="2" borderId="84" xfId="7" applyNumberFormat="1" applyFont="1" applyFill="1" applyBorder="1" applyAlignment="1" applyProtection="1">
      <alignment horizontal="center" vertical="center" wrapText="1"/>
      <protection locked="0"/>
    </xf>
    <xf numFmtId="0" fontId="6" fillId="0" borderId="73" xfId="7" applyFont="1" applyFill="1" applyBorder="1" applyAlignment="1">
      <alignment horizontal="center"/>
    </xf>
    <xf numFmtId="0" fontId="6" fillId="0" borderId="87" xfId="7" applyFont="1" applyFill="1" applyBorder="1" applyAlignment="1">
      <alignment horizontal="center"/>
    </xf>
    <xf numFmtId="0" fontId="6" fillId="0" borderId="99" xfId="7" applyFont="1" applyFill="1" applyBorder="1" applyAlignment="1">
      <alignment horizontal="center"/>
    </xf>
    <xf numFmtId="0" fontId="6" fillId="0" borderId="58" xfId="7" applyFont="1" applyFill="1" applyBorder="1" applyAlignment="1">
      <alignment horizontal="center"/>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2"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3" xfId="7" applyFont="1" applyFill="1" applyBorder="1" applyAlignment="1">
      <alignment horizontal="center" vertical="center"/>
    </xf>
    <xf numFmtId="0" fontId="9" fillId="2" borderId="94" xfId="7" applyFont="1" applyFill="1" applyBorder="1" applyAlignment="1">
      <alignment horizontal="center" vertic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3" borderId="97" xfId="7" applyFont="1" applyFill="1" applyBorder="1" applyAlignment="1">
      <alignment horizontal="center"/>
    </xf>
    <xf numFmtId="0" fontId="7" fillId="2" borderId="86"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10" borderId="73" xfId="7" applyNumberFormat="1" applyFont="1" applyFill="1" applyBorder="1" applyAlignment="1" applyProtection="1">
      <alignment horizontal="center" vertical="center" wrapText="1"/>
      <protection locked="0"/>
    </xf>
    <xf numFmtId="3" fontId="10" fillId="10" borderId="67" xfId="7" applyNumberFormat="1" applyFont="1" applyFill="1" applyBorder="1" applyAlignment="1" applyProtection="1">
      <alignment horizontal="center" vertical="center" wrapText="1"/>
      <protection locked="0"/>
    </xf>
    <xf numFmtId="3" fontId="10" fillId="0" borderId="49" xfId="7" applyNumberFormat="1" applyFont="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7" xfId="7" applyFont="1" applyFill="1" applyBorder="1" applyAlignment="1" applyProtection="1">
      <alignment horizontal="center" vertical="center" wrapText="1"/>
      <protection hidden="1"/>
    </xf>
    <xf numFmtId="17" fontId="10" fillId="0" borderId="49" xfId="7" applyNumberFormat="1" applyFont="1" applyFill="1" applyBorder="1" applyAlignment="1" applyProtection="1">
      <alignment horizontal="center" vertical="center" wrapText="1"/>
      <protection hidden="1"/>
    </xf>
    <xf numFmtId="0" fontId="10" fillId="0" borderId="86"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73"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3"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89" xfId="7" applyNumberFormat="1" applyFont="1" applyBorder="1" applyAlignment="1" applyProtection="1">
      <alignment horizontal="center" vertical="center" wrapText="1"/>
      <protection locked="0"/>
    </xf>
    <xf numFmtId="3" fontId="10" fillId="0" borderId="91" xfId="7" applyNumberFormat="1" applyFont="1" applyBorder="1" applyAlignment="1" applyProtection="1">
      <alignment horizontal="center" vertical="center" wrapText="1"/>
      <protection locked="0"/>
    </xf>
    <xf numFmtId="1" fontId="9" fillId="2" borderId="79" xfId="7" applyNumberFormat="1" applyFont="1" applyFill="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0" fillId="0" borderId="88" xfId="7" applyNumberFormat="1" applyFont="1" applyBorder="1" applyAlignment="1" applyProtection="1">
      <alignment horizontal="center" vertical="center" wrapText="1"/>
      <protection locked="0"/>
    </xf>
    <xf numFmtId="0" fontId="6" fillId="0" borderId="86" xfId="7" applyFont="1" applyFill="1" applyBorder="1" applyAlignment="1">
      <alignment horizontal="center"/>
    </xf>
    <xf numFmtId="0" fontId="9" fillId="2" borderId="80" xfId="7" applyFont="1" applyFill="1" applyBorder="1" applyAlignment="1">
      <alignment horizontal="center" vertical="center"/>
    </xf>
    <xf numFmtId="0" fontId="6" fillId="0" borderId="86" xfId="7" applyFont="1" applyFill="1" applyBorder="1" applyAlignment="1">
      <alignment horizontal="left"/>
    </xf>
    <xf numFmtId="0" fontId="6" fillId="0" borderId="73" xfId="7" applyFont="1" applyFill="1" applyBorder="1" applyAlignment="1">
      <alignment horizontal="left"/>
    </xf>
    <xf numFmtId="3" fontId="10" fillId="0" borderId="87" xfId="7" applyNumberFormat="1" applyFont="1" applyFill="1" applyBorder="1" applyAlignment="1" applyProtection="1">
      <alignment horizontal="center" vertical="center" wrapText="1"/>
      <protection locked="0"/>
    </xf>
    <xf numFmtId="3" fontId="10" fillId="0" borderId="88" xfId="7" applyNumberFormat="1" applyFont="1" applyFill="1" applyBorder="1" applyAlignment="1" applyProtection="1">
      <alignment horizontal="center" vertical="center" wrapText="1"/>
      <protection locked="0"/>
    </xf>
    <xf numFmtId="3" fontId="10" fillId="0" borderId="73" xfId="7" applyNumberFormat="1" applyFont="1" applyFill="1" applyBorder="1" applyAlignment="1" applyProtection="1">
      <alignment horizontal="center" vertical="center" wrapText="1"/>
      <protection locked="0"/>
    </xf>
    <xf numFmtId="3" fontId="11" fillId="10" borderId="73" xfId="7" applyNumberFormat="1" applyFont="1" applyFill="1" applyBorder="1" applyAlignment="1" applyProtection="1">
      <alignment horizontal="center" vertical="center" wrapText="1"/>
      <protection locked="0"/>
    </xf>
    <xf numFmtId="3" fontId="11" fillId="10" borderId="67" xfId="7" applyNumberFormat="1" applyFont="1" applyFill="1" applyBorder="1" applyAlignment="1" applyProtection="1">
      <alignment horizontal="center" vertical="center" wrapText="1"/>
      <protection locked="0"/>
    </xf>
    <xf numFmtId="0" fontId="7" fillId="2" borderId="83" xfId="7" applyFont="1" applyFill="1" applyBorder="1" applyAlignment="1">
      <alignment horizontal="left"/>
    </xf>
    <xf numFmtId="0" fontId="7" fillId="2" borderId="79" xfId="7" applyFont="1" applyFill="1" applyBorder="1" applyAlignment="1">
      <alignment horizontal="left"/>
    </xf>
    <xf numFmtId="0" fontId="6" fillId="0" borderId="25" xfId="7" applyFont="1" applyBorder="1" applyAlignment="1">
      <alignment horizontal="center"/>
    </xf>
    <xf numFmtId="0" fontId="6" fillId="0" borderId="1" xfId="7" applyFont="1" applyBorder="1" applyAlignment="1">
      <alignment horizontal="center"/>
    </xf>
    <xf numFmtId="0" fontId="7" fillId="0" borderId="81" xfId="7" applyFont="1" applyBorder="1" applyAlignment="1">
      <alignment horizontal="center" vertical="center" wrapText="1"/>
    </xf>
    <xf numFmtId="0" fontId="7" fillId="0" borderId="82" xfId="7" applyFont="1" applyBorder="1" applyAlignment="1">
      <alignment horizontal="center" vertical="center" wrapText="1"/>
    </xf>
    <xf numFmtId="0" fontId="9" fillId="2" borderId="79" xfId="7" applyFont="1" applyFill="1" applyBorder="1" applyAlignment="1">
      <alignment horizontal="center" vertical="center" wrapText="1"/>
    </xf>
    <xf numFmtId="0" fontId="9" fillId="2" borderId="84" xfId="7" applyFont="1" applyFill="1" applyBorder="1" applyAlignment="1">
      <alignment horizontal="center" vertical="center" wrapText="1"/>
    </xf>
    <xf numFmtId="0" fontId="10" fillId="0" borderId="78" xfId="7" applyFont="1" applyBorder="1" applyAlignment="1" applyProtection="1">
      <alignment horizontal="center" vertical="center" wrapText="1"/>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1" xfId="7" applyNumberFormat="1" applyFont="1" applyFill="1" applyBorder="1" applyAlignment="1" applyProtection="1">
      <alignment horizontal="center" vertical="center"/>
    </xf>
    <xf numFmtId="10" fontId="16" fillId="3" borderId="82" xfId="7" applyNumberFormat="1" applyFont="1" applyFill="1" applyBorder="1" applyAlignment="1" applyProtection="1">
      <alignment horizontal="center" vertical="center"/>
    </xf>
    <xf numFmtId="10" fontId="16" fillId="3" borderId="103" xfId="7" applyNumberFormat="1" applyFont="1" applyFill="1" applyBorder="1" applyAlignment="1" applyProtection="1">
      <alignment horizontal="center" vertical="center"/>
    </xf>
    <xf numFmtId="10" fontId="16" fillId="3" borderId="106" xfId="7" applyNumberFormat="1" applyFont="1" applyFill="1" applyBorder="1" applyAlignment="1" applyProtection="1">
      <alignment horizontal="center" vertical="center"/>
    </xf>
    <xf numFmtId="10" fontId="16" fillId="3" borderId="104" xfId="7" applyNumberFormat="1" applyFont="1" applyFill="1" applyBorder="1" applyAlignment="1" applyProtection="1">
      <alignment horizontal="center" vertical="center"/>
    </xf>
    <xf numFmtId="10" fontId="16" fillId="3" borderId="107" xfId="7" applyNumberFormat="1" applyFont="1" applyFill="1" applyBorder="1" applyAlignment="1" applyProtection="1">
      <alignment horizontal="center" vertical="center"/>
    </xf>
    <xf numFmtId="166" fontId="15" fillId="0" borderId="81" xfId="7" applyNumberFormat="1" applyFont="1" applyFill="1" applyBorder="1" applyAlignment="1" applyProtection="1">
      <alignment horizontal="center" vertical="center"/>
    </xf>
    <xf numFmtId="166" fontId="15" fillId="0" borderId="43" xfId="7" applyNumberFormat="1" applyFont="1" applyFill="1" applyBorder="1" applyAlignment="1" applyProtection="1">
      <alignment horizontal="center" vertical="center"/>
    </xf>
    <xf numFmtId="166" fontId="15" fillId="0" borderId="103" xfId="7" applyNumberFormat="1" applyFont="1" applyFill="1" applyBorder="1" applyAlignment="1" applyProtection="1">
      <alignment horizontal="center" vertical="center"/>
    </xf>
    <xf numFmtId="166" fontId="15" fillId="0" borderId="20" xfId="7" applyNumberFormat="1" applyFont="1" applyFill="1" applyBorder="1" applyAlignment="1" applyProtection="1">
      <alignment horizontal="center" vertical="center"/>
    </xf>
    <xf numFmtId="166" fontId="15" fillId="0" borderId="104" xfId="7" applyNumberFormat="1" applyFont="1" applyFill="1" applyBorder="1" applyAlignment="1" applyProtection="1">
      <alignment horizontal="center" vertical="center"/>
    </xf>
    <xf numFmtId="166" fontId="15" fillId="0" borderId="105" xfId="7" applyNumberFormat="1" applyFont="1" applyFill="1" applyBorder="1" applyAlignment="1" applyProtection="1">
      <alignment horizontal="center" vertical="center"/>
    </xf>
    <xf numFmtId="0" fontId="16" fillId="3" borderId="81" xfId="7" applyNumberFormat="1" applyFont="1" applyFill="1" applyBorder="1" applyAlignment="1" applyProtection="1">
      <alignment horizontal="center" vertical="center"/>
    </xf>
    <xf numFmtId="0" fontId="16" fillId="3" borderId="43" xfId="7" applyNumberFormat="1" applyFont="1" applyFill="1" applyBorder="1" applyAlignment="1" applyProtection="1">
      <alignment horizontal="center" vertical="center"/>
    </xf>
    <xf numFmtId="0" fontId="16" fillId="3" borderId="103" xfId="7" applyNumberFormat="1" applyFont="1" applyFill="1" applyBorder="1" applyAlignment="1" applyProtection="1">
      <alignment horizontal="center" vertical="center"/>
    </xf>
    <xf numFmtId="0" fontId="16" fillId="3" borderId="20" xfId="7" applyNumberFormat="1" applyFont="1" applyFill="1" applyBorder="1" applyAlignment="1" applyProtection="1">
      <alignment horizontal="center" vertical="center"/>
    </xf>
    <xf numFmtId="0" fontId="16" fillId="3" borderId="104" xfId="7" applyNumberFormat="1" applyFont="1" applyFill="1" applyBorder="1" applyAlignment="1" applyProtection="1">
      <alignment horizontal="center" vertical="center"/>
    </xf>
    <xf numFmtId="0" fontId="16" fillId="3" borderId="105"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66" fontId="15" fillId="0" borderId="15" xfId="7" applyNumberFormat="1" applyFont="1" applyFill="1" applyBorder="1" applyAlignment="1" applyProtection="1">
      <alignment horizontal="center" vertical="center"/>
    </xf>
    <xf numFmtId="166" fontId="15" fillId="0" borderId="16" xfId="7" applyNumberFormat="1" applyFont="1" applyFill="1" applyBorder="1" applyAlignment="1" applyProtection="1">
      <alignment horizontal="center" vertical="center"/>
    </xf>
    <xf numFmtId="166" fontId="16" fillId="3" borderId="15" xfId="7" applyNumberFormat="1" applyFont="1" applyFill="1" applyBorder="1" applyAlignment="1" applyProtection="1">
      <alignment horizontal="center" vertical="center"/>
    </xf>
    <xf numFmtId="166" fontId="16" fillId="3" borderId="16" xfId="7" applyNumberFormat="1" applyFont="1" applyFill="1" applyBorder="1" applyAlignment="1" applyProtection="1">
      <alignment horizontal="center" vertical="center"/>
    </xf>
    <xf numFmtId="166" fontId="16" fillId="3" borderId="81" xfId="7" applyNumberFormat="1" applyFont="1" applyFill="1" applyBorder="1" applyAlignment="1" applyProtection="1">
      <alignment horizontal="center" vertical="center"/>
    </xf>
    <xf numFmtId="166" fontId="16" fillId="3" borderId="43" xfId="7" applyNumberFormat="1" applyFont="1" applyFill="1" applyBorder="1" applyAlignment="1" applyProtection="1">
      <alignment horizontal="center" vertical="center"/>
    </xf>
    <xf numFmtId="166" fontId="16" fillId="3" borderId="103" xfId="7" applyNumberFormat="1" applyFont="1" applyFill="1" applyBorder="1" applyAlignment="1" applyProtection="1">
      <alignment horizontal="center" vertical="center"/>
    </xf>
    <xf numFmtId="166" fontId="16" fillId="3" borderId="20" xfId="7" applyNumberFormat="1" applyFont="1" applyFill="1" applyBorder="1" applyAlignment="1" applyProtection="1">
      <alignment horizontal="center" vertical="center"/>
    </xf>
    <xf numFmtId="166" fontId="16" fillId="3" borderId="104" xfId="7" applyNumberFormat="1" applyFont="1" applyFill="1" applyBorder="1" applyAlignment="1" applyProtection="1">
      <alignment horizontal="center" vertical="center"/>
    </xf>
    <xf numFmtId="166" fontId="16" fillId="3" borderId="105" xfId="7" applyNumberFormat="1" applyFont="1" applyFill="1" applyBorder="1" applyAlignment="1" applyProtection="1">
      <alignment horizontal="center" vertical="center"/>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6" fontId="9" fillId="0" borderId="3" xfId="7" applyNumberFormat="1" applyFont="1" applyFill="1" applyBorder="1" applyAlignment="1" applyProtection="1">
      <alignment horizontal="center" vertical="center"/>
      <protection locked="0"/>
    </xf>
    <xf numFmtId="166" fontId="9" fillId="0" borderId="101" xfId="7" applyNumberFormat="1" applyFont="1" applyFill="1" applyBorder="1" applyAlignment="1" applyProtection="1">
      <alignment horizontal="center" vertical="center"/>
      <protection locked="0"/>
    </xf>
    <xf numFmtId="166" fontId="9" fillId="0" borderId="17" xfId="7" applyNumberFormat="1" applyFont="1" applyFill="1" applyBorder="1" applyAlignment="1" applyProtection="1">
      <alignment horizontal="center" vertical="center"/>
      <protection locked="0"/>
    </xf>
    <xf numFmtId="166" fontId="9" fillId="0" borderId="18" xfId="7" applyNumberFormat="1" applyFont="1" applyFill="1" applyBorder="1" applyAlignment="1" applyProtection="1">
      <alignment horizontal="center" vertical="center"/>
      <protection locked="0"/>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166" fontId="9" fillId="0" borderId="7" xfId="7" applyNumberFormat="1" applyFont="1" applyFill="1" applyBorder="1" applyAlignment="1" applyProtection="1">
      <alignment horizontal="center" vertical="center"/>
      <protection locked="0"/>
    </xf>
    <xf numFmtId="166" fontId="9" fillId="0" borderId="102" xfId="7" applyNumberFormat="1" applyFont="1" applyFill="1" applyBorder="1" applyAlignment="1" applyProtection="1">
      <alignment horizontal="center" vertical="center"/>
      <protection locked="0"/>
    </xf>
    <xf numFmtId="166" fontId="9" fillId="0" borderId="15" xfId="7" applyNumberFormat="1" applyFont="1" applyFill="1" applyBorder="1" applyAlignment="1" applyProtection="1">
      <alignment horizontal="center" vertical="center"/>
      <protection locked="0"/>
    </xf>
    <xf numFmtId="166" fontId="9" fillId="0" borderId="16" xfId="7"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wrapText="1"/>
    </xf>
    <xf numFmtId="0" fontId="0" fillId="0" borderId="110" xfId="0" applyBorder="1" applyAlignment="1">
      <alignment horizontal="center" vertical="center"/>
    </xf>
    <xf numFmtId="0" fontId="0" fillId="0" borderId="110"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13" xfId="0" applyBorder="1" applyAlignment="1">
      <alignment horizontal="center" vertical="center"/>
    </xf>
    <xf numFmtId="0" fontId="0" fillId="0" borderId="21" xfId="0" applyBorder="1" applyAlignment="1">
      <alignment horizontal="center" vertical="center"/>
    </xf>
    <xf numFmtId="0" fontId="0" fillId="0" borderId="110" xfId="0" applyBorder="1" applyAlignment="1">
      <alignment horizontal="center"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24" fillId="0" borderId="52" xfId="0" applyFont="1" applyBorder="1" applyAlignment="1">
      <alignment horizontal="center" vertical="center"/>
    </xf>
    <xf numFmtId="0" fontId="24" fillId="0" borderId="108" xfId="0" applyFont="1" applyBorder="1" applyAlignment="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15" xfId="7" applyFill="1" applyBorder="1" applyAlignment="1" applyProtection="1">
      <alignment horizontal="center" vertical="center"/>
    </xf>
    <xf numFmtId="0" fontId="5" fillId="0" borderId="81"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2" xfId="7" applyBorder="1" applyAlignment="1" applyProtection="1">
      <alignment horizontal="center" vertical="center"/>
      <protection locked="0"/>
    </xf>
    <xf numFmtId="0" fontId="5" fillId="0" borderId="104" xfId="7" applyBorder="1" applyAlignment="1" applyProtection="1">
      <alignment horizontal="center" vertical="center"/>
      <protection locked="0"/>
    </xf>
    <xf numFmtId="0" fontId="5" fillId="0" borderId="111"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5" fillId="4" borderId="82" xfId="7" applyFill="1" applyBorder="1" applyAlignment="1" applyProtection="1">
      <alignment horizontal="center" vertical="center"/>
      <protection locked="0"/>
    </xf>
    <xf numFmtId="0" fontId="5" fillId="4" borderId="104" xfId="7" applyFill="1" applyBorder="1" applyAlignment="1" applyProtection="1">
      <alignment horizontal="center" vertical="center"/>
      <protection locked="0"/>
    </xf>
    <xf numFmtId="0" fontId="5" fillId="4" borderId="107"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3" fillId="0" borderId="25" xfId="7" applyFont="1" applyBorder="1" applyAlignment="1" applyProtection="1">
      <alignment horizontal="center" vertical="center"/>
      <protection locked="0"/>
    </xf>
    <xf numFmtId="0" fontId="6" fillId="0" borderId="81" xfId="8" applyBorder="1" applyAlignment="1" applyProtection="1">
      <alignment horizontal="center" vertical="center"/>
    </xf>
    <xf numFmtId="0" fontId="6" fillId="0" borderId="82"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11"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9" fontId="9" fillId="0" borderId="15" xfId="8" applyNumberFormat="1" applyFont="1" applyFill="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5"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0" fontId="34" fillId="3" borderId="25" xfId="8" applyFont="1" applyFill="1" applyBorder="1" applyAlignment="1" applyProtection="1">
      <alignment horizontal="center"/>
    </xf>
    <xf numFmtId="0" fontId="34" fillId="3" borderId="1" xfId="8" applyFont="1" applyFill="1" applyBorder="1" applyAlignment="1" applyProtection="1">
      <alignment horizontal="center"/>
    </xf>
    <xf numFmtId="0" fontId="33" fillId="0" borderId="1" xfId="0" applyFont="1" applyBorder="1" applyAlignment="1"/>
    <xf numFmtId="0" fontId="33" fillId="0" borderId="2" xfId="0" applyFont="1" applyBorder="1" applyAlignment="1"/>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3" borderId="109" xfId="8" applyFont="1" applyFill="1" applyBorder="1" applyAlignment="1" applyProtection="1">
      <alignment horizontal="center" vertical="center" wrapText="1"/>
    </xf>
    <xf numFmtId="0" fontId="10" fillId="12" borderId="25"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1"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2" xfId="8" applyFont="1" applyFill="1" applyBorder="1" applyAlignment="1" applyProtection="1">
      <alignment horizontal="center" vertical="center"/>
    </xf>
    <xf numFmtId="0" fontId="10" fillId="2" borderId="104" xfId="8" applyFont="1" applyFill="1" applyBorder="1" applyAlignment="1" applyProtection="1">
      <alignment horizontal="center" vertical="center"/>
    </xf>
    <xf numFmtId="0" fontId="10" fillId="2" borderId="111"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3" borderId="81" xfId="8" applyFont="1" applyFill="1" applyBorder="1" applyAlignment="1" applyProtection="1">
      <alignment horizontal="center" vertical="center" wrapText="1"/>
    </xf>
    <xf numFmtId="0" fontId="11" fillId="13" borderId="42" xfId="8" applyFont="1" applyFill="1" applyBorder="1" applyAlignment="1" applyProtection="1">
      <alignment horizontal="center" vertical="center" wrapText="1"/>
    </xf>
    <xf numFmtId="0" fontId="19" fillId="13" borderId="42" xfId="7" applyFont="1" applyFill="1" applyBorder="1" applyAlignment="1">
      <alignment horizontal="center" vertical="center" wrapText="1"/>
    </xf>
    <xf numFmtId="0" fontId="19" fillId="13" borderId="82" xfId="7" applyFont="1" applyFill="1" applyBorder="1" applyAlignment="1">
      <alignment horizontal="center" vertical="center" wrapText="1"/>
    </xf>
    <xf numFmtId="0" fontId="19" fillId="13" borderId="104" xfId="7" applyFont="1" applyFill="1" applyBorder="1" applyAlignment="1">
      <alignment horizontal="center" vertical="center" wrapText="1"/>
    </xf>
    <xf numFmtId="0" fontId="19" fillId="13" borderId="111" xfId="7" applyFont="1" applyFill="1" applyBorder="1" applyAlignment="1">
      <alignment horizontal="center" vertical="center" wrapText="1"/>
    </xf>
    <xf numFmtId="0" fontId="19" fillId="13" borderId="107" xfId="7" applyFont="1" applyFill="1" applyBorder="1" applyAlignment="1">
      <alignment horizontal="center" vertical="center" wrapText="1"/>
    </xf>
    <xf numFmtId="0" fontId="10" fillId="12" borderId="81" xfId="8" applyFont="1" applyFill="1" applyBorder="1" applyAlignment="1" applyProtection="1">
      <alignment horizontal="center" vertical="center"/>
      <protection locked="0"/>
    </xf>
    <xf numFmtId="0" fontId="10" fillId="12" borderId="42" xfId="8" applyFont="1" applyFill="1" applyBorder="1" applyAlignment="1" applyProtection="1">
      <alignment horizontal="center" vertical="center"/>
      <protection locked="0"/>
    </xf>
    <xf numFmtId="0" fontId="10" fillId="12" borderId="82" xfId="8" applyFont="1" applyFill="1" applyBorder="1" applyAlignment="1" applyProtection="1">
      <alignment horizontal="center" vertical="center"/>
      <protection locked="0"/>
    </xf>
    <xf numFmtId="0" fontId="10" fillId="12" borderId="104" xfId="8" applyFont="1" applyFill="1" applyBorder="1" applyAlignment="1" applyProtection="1">
      <alignment horizontal="center" vertical="center"/>
      <protection locked="0"/>
    </xf>
    <xf numFmtId="0" fontId="10" fillId="12" borderId="111" xfId="8" applyFont="1" applyFill="1" applyBorder="1" applyAlignment="1" applyProtection="1">
      <alignment horizontal="center" vertical="center"/>
      <protection locked="0"/>
    </xf>
    <xf numFmtId="0" fontId="10" fillId="12" borderId="107"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2" xfId="8" applyFont="1" applyBorder="1" applyAlignment="1" applyProtection="1">
      <alignment horizontal="center" vertical="center" wrapText="1"/>
      <protection locked="0"/>
    </xf>
    <xf numFmtId="0" fontId="10" fillId="0" borderId="111"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1" xfId="8" applyFont="1" applyFill="1" applyBorder="1" applyAlignment="1" applyProtection="1">
      <alignment horizontal="center" vertical="center" wrapText="1"/>
    </xf>
    <xf numFmtId="0" fontId="7" fillId="2" borderId="82"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7" fillId="2" borderId="106"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7" fillId="2" borderId="107" xfId="8" applyFont="1" applyFill="1" applyBorder="1" applyAlignment="1" applyProtection="1">
      <alignment horizontal="center" vertical="center" wrapText="1"/>
    </xf>
    <xf numFmtId="0" fontId="6" fillId="0" borderId="81"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2"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6"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111" xfId="8" applyFont="1" applyBorder="1" applyAlignment="1" applyProtection="1">
      <alignment vertical="top" wrapText="1"/>
      <protection locked="0"/>
    </xf>
    <xf numFmtId="0" fontId="6" fillId="0" borderId="107" xfId="8" applyFont="1" applyBorder="1" applyAlignment="1" applyProtection="1">
      <alignment vertical="top" wrapText="1"/>
      <protection locked="0"/>
    </xf>
    <xf numFmtId="0" fontId="6" fillId="2" borderId="1" xfId="8" applyFont="1" applyFill="1" applyBorder="1" applyAlignment="1" applyProtection="1">
      <alignment horizontal="center" vertical="center"/>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3" fillId="0" borderId="81" xfId="5" applyBorder="1" applyAlignment="1" applyProtection="1">
      <alignment horizontal="center" vertical="center"/>
      <protection locked="0"/>
    </xf>
    <xf numFmtId="0" fontId="3" fillId="0" borderId="42" xfId="5" applyBorder="1" applyAlignment="1" applyProtection="1">
      <alignment horizontal="center" vertical="center"/>
      <protection locked="0"/>
    </xf>
    <xf numFmtId="0" fontId="3" fillId="0" borderId="82" xfId="5" applyBorder="1" applyAlignment="1" applyProtection="1">
      <alignment horizontal="center" vertical="center"/>
      <protection locked="0"/>
    </xf>
    <xf numFmtId="0" fontId="3" fillId="0" borderId="104" xfId="5" applyBorder="1" applyAlignment="1" applyProtection="1">
      <alignment horizontal="center" vertical="center"/>
      <protection locked="0"/>
    </xf>
    <xf numFmtId="0" fontId="3" fillId="0" borderId="111" xfId="5" applyBorder="1" applyAlignment="1" applyProtection="1">
      <alignment horizontal="center" vertical="center"/>
      <protection locked="0"/>
    </xf>
    <xf numFmtId="0" fontId="3" fillId="0" borderId="107" xfId="5" applyBorder="1" applyAlignment="1" applyProtection="1">
      <alignment horizontal="center" vertical="center"/>
      <protection locked="0"/>
    </xf>
    <xf numFmtId="0" fontId="3" fillId="4" borderId="81" xfId="5" applyFill="1" applyBorder="1" applyAlignment="1" applyProtection="1">
      <alignment horizontal="center" vertical="center"/>
      <protection locked="0"/>
    </xf>
    <xf numFmtId="0" fontId="3" fillId="4" borderId="82" xfId="5" applyFill="1" applyBorder="1" applyAlignment="1" applyProtection="1">
      <alignment horizontal="center" vertical="center"/>
      <protection locked="0"/>
    </xf>
    <xf numFmtId="0" fontId="3" fillId="4" borderId="104" xfId="5" applyFill="1" applyBorder="1" applyAlignment="1" applyProtection="1">
      <alignment horizontal="center" vertical="center"/>
      <protection locked="0"/>
    </xf>
    <xf numFmtId="0" fontId="3" fillId="4" borderId="107" xfId="5" applyFill="1" applyBorder="1" applyAlignment="1" applyProtection="1">
      <alignment horizontal="center" vertical="center"/>
      <protection locked="0"/>
    </xf>
    <xf numFmtId="0" fontId="3" fillId="4" borderId="15" xfId="5" applyFill="1" applyBorder="1" applyAlignment="1" applyProtection="1">
      <alignment horizontal="center" vertical="center"/>
    </xf>
    <xf numFmtId="0" fontId="7" fillId="4" borderId="1" xfId="5" applyFont="1" applyFill="1" applyBorder="1" applyAlignment="1" applyProtection="1">
      <alignment horizontal="center" vertical="center"/>
    </xf>
    <xf numFmtId="0" fontId="7" fillId="4" borderId="2" xfId="5" applyFont="1" applyFill="1" applyBorder="1" applyAlignment="1" applyProtection="1">
      <alignment horizontal="center" vertical="center"/>
    </xf>
    <xf numFmtId="0" fontId="3" fillId="3" borderId="15" xfId="5" applyFill="1" applyBorder="1" applyAlignment="1" applyProtection="1">
      <alignment horizontal="center" vertical="center"/>
    </xf>
    <xf numFmtId="0" fontId="3" fillId="2" borderId="15" xfId="5" applyFill="1" applyBorder="1" applyAlignment="1" applyProtection="1">
      <alignment horizontal="center" vertical="center"/>
    </xf>
    <xf numFmtId="0" fontId="3" fillId="2" borderId="25" xfId="5" applyFill="1" applyBorder="1" applyAlignment="1" applyProtection="1">
      <alignment horizontal="center" vertical="center"/>
    </xf>
    <xf numFmtId="0" fontId="3" fillId="2" borderId="1" xfId="5" applyFill="1" applyBorder="1" applyAlignment="1" applyProtection="1">
      <alignment horizontal="center" vertical="center"/>
    </xf>
    <xf numFmtId="0" fontId="3" fillId="4" borderId="25" xfId="5" applyFill="1" applyBorder="1" applyAlignment="1" applyProtection="1">
      <alignment horizontal="center" vertical="center"/>
    </xf>
    <xf numFmtId="0" fontId="3" fillId="4" borderId="2" xfId="5" applyFill="1" applyBorder="1" applyAlignment="1" applyProtection="1">
      <alignment horizontal="center" vertical="center"/>
    </xf>
    <xf numFmtId="0" fontId="3" fillId="0" borderId="15" xfId="5" applyBorder="1" applyAlignment="1" applyProtection="1">
      <alignment horizontal="center" vertical="center"/>
      <protection locked="0"/>
    </xf>
    <xf numFmtId="0" fontId="3" fillId="2" borderId="15" xfId="5" applyFill="1" applyBorder="1" applyAlignment="1" applyProtection="1">
      <alignment horizontal="center" vertical="center"/>
      <protection locked="0"/>
    </xf>
    <xf numFmtId="0" fontId="3" fillId="11" borderId="15" xfId="5" applyFill="1" applyBorder="1" applyAlignment="1" applyProtection="1">
      <alignment horizontal="center" vertical="center"/>
      <protection locked="0"/>
    </xf>
    <xf numFmtId="0" fontId="3" fillId="4" borderId="15" xfId="5" applyFill="1" applyBorder="1" applyAlignment="1" applyProtection="1">
      <alignment horizontal="center" vertical="center"/>
      <protection locked="0"/>
    </xf>
    <xf numFmtId="0" fontId="3" fillId="0" borderId="81" xfId="5" applyBorder="1" applyAlignment="1" applyProtection="1">
      <alignment horizontal="center" vertical="center" wrapText="1"/>
      <protection locked="0"/>
    </xf>
    <xf numFmtId="0" fontId="3" fillId="0" borderId="42" xfId="5" applyBorder="1" applyAlignment="1" applyProtection="1">
      <alignment horizontal="center" vertical="center" wrapText="1"/>
      <protection locked="0"/>
    </xf>
    <xf numFmtId="0" fontId="3" fillId="0" borderId="82" xfId="5" applyBorder="1" applyAlignment="1" applyProtection="1">
      <alignment horizontal="center" vertical="center" wrapText="1"/>
      <protection locked="0"/>
    </xf>
    <xf numFmtId="0" fontId="3" fillId="0" borderId="103" xfId="5" applyBorder="1" applyAlignment="1" applyProtection="1">
      <alignment horizontal="center" vertical="center" wrapText="1"/>
      <protection locked="0"/>
    </xf>
    <xf numFmtId="0" fontId="3" fillId="0" borderId="0" xfId="5" applyBorder="1" applyAlignment="1" applyProtection="1">
      <alignment horizontal="center" vertical="center" wrapText="1"/>
      <protection locked="0"/>
    </xf>
    <xf numFmtId="0" fontId="3" fillId="0" borderId="106" xfId="5" applyBorder="1" applyAlignment="1" applyProtection="1">
      <alignment horizontal="center" vertical="center" wrapText="1"/>
      <protection locked="0"/>
    </xf>
    <xf numFmtId="0" fontId="3" fillId="0" borderId="104" xfId="5" applyBorder="1" applyAlignment="1" applyProtection="1">
      <alignment horizontal="center" vertical="center" wrapText="1"/>
      <protection locked="0"/>
    </xf>
    <xf numFmtId="0" fontId="3" fillId="0" borderId="111" xfId="5" applyBorder="1" applyAlignment="1" applyProtection="1">
      <alignment horizontal="center" vertical="center" wrapText="1"/>
      <protection locked="0"/>
    </xf>
    <xf numFmtId="0" fontId="3" fillId="0" borderId="107" xfId="5" applyBorder="1" applyAlignment="1" applyProtection="1">
      <alignment horizontal="center" vertical="center" wrapText="1"/>
      <protection locked="0"/>
    </xf>
    <xf numFmtId="0" fontId="3" fillId="3" borderId="25" xfId="5" applyFill="1" applyBorder="1" applyAlignment="1" applyProtection="1">
      <alignment horizontal="center" vertical="center"/>
    </xf>
    <xf numFmtId="0" fontId="3" fillId="3" borderId="1" xfId="5" applyFill="1" applyBorder="1" applyAlignment="1" applyProtection="1">
      <alignment horizontal="center" vertical="center"/>
    </xf>
    <xf numFmtId="0" fontId="3" fillId="3" borderId="2" xfId="5" applyFill="1" applyBorder="1" applyAlignment="1" applyProtection="1">
      <alignment horizontal="center" vertical="center"/>
    </xf>
    <xf numFmtId="0" fontId="3" fillId="2" borderId="15" xfId="5" applyFill="1" applyBorder="1" applyAlignment="1" applyProtection="1">
      <alignment horizontal="center" vertical="center" wrapText="1"/>
    </xf>
    <xf numFmtId="0" fontId="3" fillId="11" borderId="15" xfId="5" applyFill="1" applyBorder="1" applyAlignment="1" applyProtection="1">
      <alignment horizontal="center" vertical="center" wrapText="1"/>
    </xf>
    <xf numFmtId="0" fontId="3" fillId="4" borderId="15" xfId="5" applyFill="1" applyBorder="1" applyAlignment="1" applyProtection="1">
      <alignment horizontal="center" vertical="center" wrapText="1"/>
    </xf>
    <xf numFmtId="0" fontId="3" fillId="3" borderId="1" xfId="5" applyFill="1" applyBorder="1" applyAlignment="1" applyProtection="1">
      <alignment horizontal="center" vertical="center"/>
      <protection locked="0"/>
    </xf>
    <xf numFmtId="0" fontId="3" fillId="3" borderId="2" xfId="5" applyFill="1" applyBorder="1" applyAlignment="1" applyProtection="1">
      <alignment horizontal="center" vertical="center"/>
      <protection locked="0"/>
    </xf>
    <xf numFmtId="0" fontId="6" fillId="0" borderId="114" xfId="8" applyBorder="1" applyAlignment="1" applyProtection="1">
      <alignment horizontal="center" vertical="center"/>
    </xf>
    <xf numFmtId="0" fontId="3" fillId="0" borderId="115" xfId="5" applyBorder="1" applyAlignment="1">
      <alignment horizontal="center" vertical="center"/>
    </xf>
    <xf numFmtId="0" fontId="3" fillId="3" borderId="25" xfId="5" applyFill="1" applyBorder="1" applyAlignment="1" applyProtection="1">
      <alignment horizontal="right" vertical="center"/>
    </xf>
    <xf numFmtId="0" fontId="3" fillId="3" borderId="1" xfId="5" applyFill="1" applyBorder="1" applyAlignment="1" applyProtection="1">
      <alignment horizontal="right" vertical="center"/>
    </xf>
    <xf numFmtId="0" fontId="6" fillId="0" borderId="15" xfId="8" applyBorder="1" applyAlignment="1" applyProtection="1">
      <alignment vertical="center"/>
      <protection locked="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Border="1" applyAlignment="1" applyProtection="1">
      <alignment vertical="center"/>
      <protection locked="0"/>
    </xf>
    <xf numFmtId="9" fontId="6" fillId="0" borderId="15" xfId="8" applyNumberFormat="1" applyBorder="1" applyAlignment="1" applyProtection="1">
      <alignment horizontal="center" vertical="center"/>
      <protection locked="0"/>
    </xf>
    <xf numFmtId="0" fontId="6" fillId="0" borderId="25" xfId="8" applyFont="1" applyFill="1" applyBorder="1" applyAlignment="1" applyProtection="1">
      <alignment horizontal="left" vertical="center"/>
      <protection locked="0"/>
    </xf>
    <xf numFmtId="0" fontId="6" fillId="0" borderId="1" xfId="8" applyFont="1" applyFill="1" applyBorder="1" applyAlignment="1" applyProtection="1">
      <alignment horizontal="left" vertical="center"/>
      <protection locked="0"/>
    </xf>
    <xf numFmtId="0" fontId="6" fillId="0" borderId="2" xfId="8" applyFont="1" applyFill="1" applyBorder="1" applyAlignment="1" applyProtection="1">
      <alignment horizontal="left" vertical="center"/>
      <protection locked="0"/>
    </xf>
    <xf numFmtId="0" fontId="6" fillId="3" borderId="25" xfId="8" applyFont="1" applyFill="1" applyBorder="1" applyAlignment="1" applyProtection="1">
      <alignment horizontal="center" vertical="center"/>
    </xf>
    <xf numFmtId="0" fontId="10" fillId="0" borderId="25" xfId="8" applyFont="1" applyBorder="1" applyAlignment="1" applyProtection="1">
      <alignment horizontal="left" vertical="center" wrapText="1"/>
      <protection locked="0"/>
    </xf>
    <xf numFmtId="0" fontId="10" fillId="0" borderId="1" xfId="8" applyFont="1" applyBorder="1" applyAlignment="1" applyProtection="1">
      <alignment horizontal="left" vertical="center" wrapText="1"/>
      <protection locked="0"/>
    </xf>
    <xf numFmtId="0" fontId="10" fillId="0" borderId="2" xfId="8" applyFont="1" applyBorder="1" applyAlignment="1" applyProtection="1">
      <alignment horizontal="left" vertical="center" wrapText="1"/>
      <protection locked="0"/>
    </xf>
    <xf numFmtId="0" fontId="10" fillId="3" borderId="25" xfId="8" applyFont="1" applyFill="1" applyBorder="1" applyAlignment="1" applyProtection="1">
      <alignment horizontal="center" vertical="center"/>
      <protection locked="0"/>
    </xf>
    <xf numFmtId="0" fontId="10" fillId="3" borderId="2" xfId="8" applyFont="1" applyFill="1" applyBorder="1" applyAlignment="1" applyProtection="1">
      <alignment horizontal="center" vertical="center"/>
      <protection locked="0"/>
    </xf>
    <xf numFmtId="0" fontId="35" fillId="3" borderId="25" xfId="8" applyFont="1" applyFill="1" applyBorder="1" applyAlignment="1" applyProtection="1">
      <alignment horizontal="center" vertical="center" wrapText="1"/>
      <protection locked="0"/>
    </xf>
    <xf numFmtId="0" fontId="35" fillId="3" borderId="1" xfId="8" applyFont="1" applyFill="1" applyBorder="1" applyAlignment="1" applyProtection="1">
      <alignment horizontal="center" vertical="center" wrapText="1"/>
      <protection locked="0"/>
    </xf>
    <xf numFmtId="0" fontId="35" fillId="3" borderId="2" xfId="8" applyFont="1" applyFill="1" applyBorder="1" applyAlignment="1" applyProtection="1">
      <alignment horizontal="center" vertical="center" wrapText="1"/>
      <protection locked="0"/>
    </xf>
    <xf numFmtId="0" fontId="6" fillId="0" borderId="25" xfId="8" applyFont="1" applyBorder="1" applyAlignment="1" applyProtection="1">
      <alignment horizontal="center" vertical="center" wrapText="1"/>
      <protection locked="0"/>
    </xf>
    <xf numFmtId="0" fontId="7" fillId="2" borderId="81" xfId="8" applyFont="1" applyFill="1" applyBorder="1" applyAlignment="1" applyProtection="1">
      <alignment vertical="center" wrapText="1"/>
    </xf>
    <xf numFmtId="0" fontId="3" fillId="2" borderId="82" xfId="5" applyFill="1" applyBorder="1" applyAlignment="1">
      <alignment vertical="center" wrapText="1"/>
    </xf>
    <xf numFmtId="0" fontId="3" fillId="2" borderId="103" xfId="5" applyFill="1" applyBorder="1" applyAlignment="1">
      <alignment vertical="center" wrapText="1"/>
    </xf>
    <xf numFmtId="0" fontId="3" fillId="2" borderId="106" xfId="5" applyFill="1" applyBorder="1" applyAlignment="1">
      <alignment vertical="center" wrapText="1"/>
    </xf>
    <xf numFmtId="0" fontId="3" fillId="2" borderId="104" xfId="5" applyFill="1" applyBorder="1" applyAlignment="1">
      <alignment vertical="center" wrapText="1"/>
    </xf>
    <xf numFmtId="0" fontId="3" fillId="2" borderId="107" xfId="5" applyFill="1" applyBorder="1" applyAlignment="1">
      <alignment vertical="center" wrapText="1"/>
    </xf>
    <xf numFmtId="0" fontId="6" fillId="0" borderId="81" xfId="8" applyFont="1" applyBorder="1" applyAlignment="1" applyProtection="1">
      <alignment vertical="center" wrapText="1"/>
      <protection locked="0"/>
    </xf>
    <xf numFmtId="0" fontId="6" fillId="0" borderId="42" xfId="8" applyBorder="1" applyAlignment="1" applyProtection="1">
      <alignment vertical="center" wrapText="1"/>
      <protection locked="0"/>
    </xf>
    <xf numFmtId="0" fontId="6" fillId="0" borderId="82" xfId="8" applyBorder="1" applyAlignment="1" applyProtection="1">
      <alignment vertical="center" wrapText="1"/>
      <protection locked="0"/>
    </xf>
    <xf numFmtId="0" fontId="6" fillId="0" borderId="103" xfId="8" applyBorder="1" applyAlignment="1" applyProtection="1">
      <alignment vertical="center" wrapText="1"/>
      <protection locked="0"/>
    </xf>
    <xf numFmtId="0" fontId="6" fillId="0" borderId="0" xfId="8" applyBorder="1" applyAlignment="1" applyProtection="1">
      <alignment vertical="center" wrapText="1"/>
      <protection locked="0"/>
    </xf>
    <xf numFmtId="0" fontId="6" fillId="0" borderId="106" xfId="8" applyBorder="1" applyAlignment="1" applyProtection="1">
      <alignment vertical="center" wrapText="1"/>
      <protection locked="0"/>
    </xf>
    <xf numFmtId="0" fontId="6" fillId="0" borderId="104" xfId="8" applyBorder="1" applyAlignment="1" applyProtection="1">
      <alignment vertical="center" wrapText="1"/>
      <protection locked="0"/>
    </xf>
    <xf numFmtId="0" fontId="6" fillId="0" borderId="111" xfId="8" applyBorder="1" applyAlignment="1" applyProtection="1">
      <alignment vertical="center" wrapText="1"/>
      <protection locked="0"/>
    </xf>
    <xf numFmtId="0" fontId="6" fillId="0" borderId="107" xfId="8" applyBorder="1" applyAlignment="1" applyProtection="1">
      <alignment vertical="center" wrapText="1"/>
      <protection locked="0"/>
    </xf>
    <xf numFmtId="0" fontId="10" fillId="2" borderId="15" xfId="8" applyFont="1" applyFill="1" applyBorder="1" applyAlignment="1" applyProtection="1">
      <alignment horizontal="center" vertical="center"/>
    </xf>
    <xf numFmtId="0" fontId="10" fillId="2" borderId="109" xfId="8" applyFont="1" applyFill="1" applyBorder="1" applyAlignment="1" applyProtection="1">
      <alignment horizontal="center" vertical="center"/>
    </xf>
    <xf numFmtId="0" fontId="10" fillId="0" borderId="15" xfId="8" applyFont="1" applyBorder="1" applyAlignment="1" applyProtection="1">
      <alignment horizontal="center" vertical="center"/>
      <protection locked="0"/>
    </xf>
    <xf numFmtId="0" fontId="3" fillId="0" borderId="42" xfId="5" applyBorder="1" applyAlignment="1">
      <alignment horizontal="center" vertical="center"/>
    </xf>
    <xf numFmtId="0" fontId="3" fillId="0" borderId="82" xfId="5" applyBorder="1" applyAlignment="1">
      <alignment horizontal="center" vertical="center"/>
    </xf>
    <xf numFmtId="0" fontId="3" fillId="0" borderId="104" xfId="5" applyBorder="1" applyAlignment="1">
      <alignment horizontal="center" vertical="center"/>
    </xf>
    <xf numFmtId="0" fontId="3" fillId="0" borderId="111" xfId="5" applyBorder="1" applyAlignment="1">
      <alignment horizontal="center" vertical="center"/>
    </xf>
    <xf numFmtId="0" fontId="3" fillId="0" borderId="107" xfId="5" applyBorder="1" applyAlignment="1">
      <alignment horizontal="center" vertical="center"/>
    </xf>
    <xf numFmtId="0" fontId="6" fillId="2" borderId="25" xfId="8" applyFill="1" applyBorder="1" applyAlignment="1" applyProtection="1">
      <alignment horizontal="center" vertical="center"/>
    </xf>
    <xf numFmtId="0" fontId="6" fillId="2" borderId="1" xfId="8" applyFill="1" applyBorder="1" applyAlignment="1" applyProtection="1">
      <alignment horizontal="center" vertical="center"/>
    </xf>
    <xf numFmtId="0" fontId="6" fillId="2" borderId="2" xfId="8" applyFill="1" applyBorder="1" applyAlignment="1" applyProtection="1">
      <alignment horizontal="center" vertical="center"/>
    </xf>
    <xf numFmtId="9" fontId="9" fillId="0" borderId="15" xfId="8" applyNumberFormat="1" applyFont="1" applyBorder="1" applyAlignment="1" applyProtection="1">
      <alignment horizontal="center" vertical="center" wrapText="1"/>
      <protection locked="0"/>
    </xf>
    <xf numFmtId="8" fontId="9" fillId="0" borderId="25" xfId="8" applyNumberFormat="1" applyFont="1" applyBorder="1" applyAlignment="1" applyProtection="1">
      <alignment horizontal="center" vertical="center" wrapText="1"/>
      <protection locked="0"/>
    </xf>
    <xf numFmtId="6" fontId="5" fillId="2" borderId="25" xfId="7" applyNumberFormat="1" applyFill="1" applyBorder="1" applyAlignment="1" applyProtection="1">
      <alignment horizontal="center" vertical="center"/>
      <protection locked="0"/>
    </xf>
    <xf numFmtId="6" fontId="5" fillId="4" borderId="15" xfId="7" applyNumberFormat="1" applyFill="1" applyBorder="1" applyAlignment="1" applyProtection="1">
      <alignment horizontal="center" vertical="center"/>
      <protection locked="0"/>
    </xf>
    <xf numFmtId="0" fontId="3" fillId="0" borderId="81" xfId="7" applyFont="1" applyBorder="1" applyAlignment="1" applyProtection="1">
      <alignment horizontal="center" vertical="center"/>
      <protection locked="0"/>
    </xf>
  </cellXfs>
  <cellStyles count="11">
    <cellStyle name="Euro" xfId="1"/>
    <cellStyle name="Migliaia" xfId="2" builtinId="3"/>
    <cellStyle name="Migliaia [0] 2" xfId="3"/>
    <cellStyle name="Normale" xfId="0" builtinId="0"/>
    <cellStyle name="Normale 2" xfId="4"/>
    <cellStyle name="Normale 3" xfId="5"/>
    <cellStyle name="Normale 4" xfId="6"/>
    <cellStyle name="Normale 5" xfId="7"/>
    <cellStyle name="Normale_OBJ_rev09" xfId="8"/>
    <cellStyle name="Valuta" xfId="10" builtinId="4"/>
    <cellStyle name="Währung" xfId="9"/>
  </cellStyles>
  <dxfs count="4">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Layout" zoomScale="75" zoomScaleNormal="100" zoomScaleSheetLayoutView="100" zoomScalePageLayoutView="75" workbookViewId="0">
      <selection activeCell="B36" sqref="B36"/>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61" customWidth="1"/>
    <col min="6" max="7" width="9.140625" style="60" hidden="1" customWidth="1"/>
    <col min="8" max="16384" width="9.140625" style="60"/>
  </cols>
  <sheetData>
    <row r="1" spans="1:5" s="59" customFormat="1" ht="29.25" customHeight="1" x14ac:dyDescent="0.25">
      <c r="A1" s="1" t="s">
        <v>276</v>
      </c>
      <c r="B1" s="1" t="s">
        <v>279</v>
      </c>
      <c r="C1" s="1" t="s">
        <v>55</v>
      </c>
      <c r="D1" s="1" t="s">
        <v>278</v>
      </c>
      <c r="E1" s="58" t="s">
        <v>277</v>
      </c>
    </row>
    <row r="2" spans="1:5" ht="15" customHeight="1" x14ac:dyDescent="0.25">
      <c r="A2">
        <v>1</v>
      </c>
      <c r="B2" t="s">
        <v>0</v>
      </c>
      <c r="C2">
        <v>1</v>
      </c>
      <c r="D2" t="s">
        <v>13</v>
      </c>
      <c r="E2" s="147" t="s">
        <v>437</v>
      </c>
    </row>
    <row r="3" spans="1:5" ht="18" customHeight="1" x14ac:dyDescent="0.25">
      <c r="C3">
        <v>2</v>
      </c>
      <c r="D3" t="s">
        <v>14</v>
      </c>
      <c r="E3" s="147" t="s">
        <v>441</v>
      </c>
    </row>
    <row r="4" spans="1:5" ht="15" customHeight="1" x14ac:dyDescent="0.25">
      <c r="C4">
        <v>3</v>
      </c>
      <c r="D4" t="s">
        <v>15</v>
      </c>
      <c r="E4" s="147" t="s">
        <v>437</v>
      </c>
    </row>
    <row r="5" spans="1:5" ht="15" customHeight="1" x14ac:dyDescent="0.25">
      <c r="C5">
        <v>4</v>
      </c>
      <c r="D5" t="s">
        <v>16</v>
      </c>
      <c r="E5" s="147" t="s">
        <v>440</v>
      </c>
    </row>
    <row r="6" spans="1:5" ht="15" customHeight="1" x14ac:dyDescent="0.25">
      <c r="C6">
        <v>5</v>
      </c>
      <c r="D6" t="s">
        <v>17</v>
      </c>
      <c r="E6" s="147" t="s">
        <v>441</v>
      </c>
    </row>
    <row r="7" spans="1:5" ht="15" customHeight="1" x14ac:dyDescent="0.25">
      <c r="C7">
        <v>6</v>
      </c>
      <c r="D7" t="s">
        <v>18</v>
      </c>
      <c r="E7" s="147" t="s">
        <v>438</v>
      </c>
    </row>
    <row r="8" spans="1:5" ht="15" customHeight="1" x14ac:dyDescent="0.25">
      <c r="C8">
        <v>7</v>
      </c>
      <c r="D8" t="s">
        <v>19</v>
      </c>
      <c r="E8" s="147" t="s">
        <v>439</v>
      </c>
    </row>
    <row r="9" spans="1:5" ht="12.75" customHeight="1" x14ac:dyDescent="0.25">
      <c r="C9">
        <v>8</v>
      </c>
      <c r="D9" t="s">
        <v>20</v>
      </c>
      <c r="E9" s="147" t="s">
        <v>439</v>
      </c>
    </row>
    <row r="10" spans="1:5" ht="12.75" customHeight="1" x14ac:dyDescent="0.25">
      <c r="C10">
        <v>11</v>
      </c>
      <c r="D10" t="s">
        <v>21</v>
      </c>
      <c r="E10" s="147" t="s">
        <v>439</v>
      </c>
    </row>
    <row r="11" spans="1:5" ht="12.95" customHeight="1" x14ac:dyDescent="0.25">
      <c r="A11">
        <v>3</v>
      </c>
      <c r="B11" t="s">
        <v>1</v>
      </c>
      <c r="C11">
        <v>1</v>
      </c>
      <c r="D11" t="s">
        <v>22</v>
      </c>
      <c r="E11" s="148" t="s">
        <v>442</v>
      </c>
    </row>
    <row r="12" spans="1:5" ht="12.95" customHeight="1" x14ac:dyDescent="0.25">
      <c r="C12">
        <v>2</v>
      </c>
      <c r="D12" t="s">
        <v>23</v>
      </c>
      <c r="E12" s="148" t="s">
        <v>441</v>
      </c>
    </row>
    <row r="13" spans="1:5" ht="12.95" customHeight="1" x14ac:dyDescent="0.25">
      <c r="A13">
        <v>4</v>
      </c>
      <c r="B13" t="s">
        <v>2</v>
      </c>
      <c r="C13">
        <v>1</v>
      </c>
      <c r="D13" t="s">
        <v>24</v>
      </c>
      <c r="E13" s="147" t="s">
        <v>441</v>
      </c>
    </row>
    <row r="14" spans="1:5" ht="12.95" customHeight="1" x14ac:dyDescent="0.25">
      <c r="C14">
        <v>2</v>
      </c>
      <c r="D14" t="s">
        <v>25</v>
      </c>
      <c r="E14" s="147" t="s">
        <v>441</v>
      </c>
    </row>
    <row r="15" spans="1:5" ht="12.95" customHeight="1" x14ac:dyDescent="0.25">
      <c r="C15">
        <v>6</v>
      </c>
      <c r="D15" t="s">
        <v>27</v>
      </c>
      <c r="E15" s="147" t="s">
        <v>441</v>
      </c>
    </row>
    <row r="16" spans="1:5" ht="28.5" customHeight="1" x14ac:dyDescent="0.25">
      <c r="A16">
        <v>5</v>
      </c>
      <c r="B16" s="2" t="s">
        <v>3</v>
      </c>
      <c r="C16">
        <v>1</v>
      </c>
      <c r="D16" t="s">
        <v>28</v>
      </c>
      <c r="E16" s="147" t="s">
        <v>437</v>
      </c>
    </row>
    <row r="17" spans="1:5" ht="12.95" customHeight="1" x14ac:dyDescent="0.25">
      <c r="C17">
        <v>2</v>
      </c>
      <c r="D17" t="s">
        <v>29</v>
      </c>
      <c r="E17" s="147" t="s">
        <v>437</v>
      </c>
    </row>
    <row r="18" spans="1:5" ht="12.95" customHeight="1" x14ac:dyDescent="0.25">
      <c r="A18">
        <v>6</v>
      </c>
      <c r="B18" t="s">
        <v>4</v>
      </c>
      <c r="C18">
        <v>1</v>
      </c>
      <c r="D18" t="s">
        <v>30</v>
      </c>
      <c r="E18" s="147"/>
    </row>
    <row r="19" spans="1:5" ht="12.95" customHeight="1" x14ac:dyDescent="0.25">
      <c r="C19">
        <v>2</v>
      </c>
      <c r="D19" t="s">
        <v>31</v>
      </c>
      <c r="E19" s="147"/>
    </row>
    <row r="20" spans="1:5" ht="12.95" customHeight="1" x14ac:dyDescent="0.25">
      <c r="A20">
        <v>8</v>
      </c>
      <c r="B20" t="s">
        <v>5</v>
      </c>
      <c r="C20">
        <v>1</v>
      </c>
      <c r="D20" t="s">
        <v>32</v>
      </c>
      <c r="E20" s="147" t="s">
        <v>438</v>
      </c>
    </row>
    <row r="21" spans="1:5" ht="12.95" customHeight="1" x14ac:dyDescent="0.25">
      <c r="C21">
        <v>2</v>
      </c>
      <c r="D21" s="2" t="s">
        <v>33</v>
      </c>
      <c r="E21" s="147" t="s">
        <v>438</v>
      </c>
    </row>
    <row r="22" spans="1:5" ht="29.25" customHeight="1" x14ac:dyDescent="0.25">
      <c r="A22">
        <v>9</v>
      </c>
      <c r="B22" s="2" t="s">
        <v>6</v>
      </c>
      <c r="C22">
        <v>1</v>
      </c>
      <c r="D22" t="s">
        <v>34</v>
      </c>
      <c r="E22" s="147" t="s">
        <v>438</v>
      </c>
    </row>
    <row r="23" spans="1:5" ht="29.25" customHeight="1" x14ac:dyDescent="0.25">
      <c r="C23">
        <v>2</v>
      </c>
      <c r="D23" t="s">
        <v>35</v>
      </c>
      <c r="E23" s="147" t="s">
        <v>438</v>
      </c>
    </row>
    <row r="24" spans="1:5" ht="12.95" customHeight="1" x14ac:dyDescent="0.25">
      <c r="C24">
        <v>3</v>
      </c>
      <c r="D24" t="s">
        <v>36</v>
      </c>
      <c r="E24" s="147" t="s">
        <v>438</v>
      </c>
    </row>
    <row r="25" spans="1:5" ht="12.95" customHeight="1" x14ac:dyDescent="0.25">
      <c r="C25">
        <v>4</v>
      </c>
      <c r="D25" t="s">
        <v>37</v>
      </c>
      <c r="E25" s="147" t="s">
        <v>438</v>
      </c>
    </row>
    <row r="26" spans="1:5" ht="12.95" customHeight="1" x14ac:dyDescent="0.25">
      <c r="C26">
        <v>7</v>
      </c>
      <c r="D26" t="s">
        <v>38</v>
      </c>
      <c r="E26" s="147" t="s">
        <v>438</v>
      </c>
    </row>
    <row r="27" spans="1:5" ht="12.95" customHeight="1" x14ac:dyDescent="0.25">
      <c r="C27">
        <v>8</v>
      </c>
      <c r="D27" t="s">
        <v>39</v>
      </c>
      <c r="E27" s="147" t="s">
        <v>438</v>
      </c>
    </row>
    <row r="28" spans="1:5" ht="12.95" customHeight="1" x14ac:dyDescent="0.25">
      <c r="A28">
        <v>10</v>
      </c>
      <c r="B28" t="s">
        <v>7</v>
      </c>
      <c r="C28">
        <v>2</v>
      </c>
      <c r="D28" t="s">
        <v>40</v>
      </c>
      <c r="E28" s="147" t="s">
        <v>438</v>
      </c>
    </row>
    <row r="29" spans="1:5" ht="12.95" customHeight="1" x14ac:dyDescent="0.25">
      <c r="C29">
        <v>5</v>
      </c>
      <c r="D29" t="s">
        <v>41</v>
      </c>
      <c r="E29" s="147" t="s">
        <v>438</v>
      </c>
    </row>
    <row r="30" spans="1:5" ht="12.95" customHeight="1" x14ac:dyDescent="0.25">
      <c r="A30">
        <v>12</v>
      </c>
      <c r="B30" t="s">
        <v>8</v>
      </c>
      <c r="C30">
        <v>1</v>
      </c>
      <c r="D30" t="s">
        <v>42</v>
      </c>
      <c r="E30" s="147" t="s">
        <v>438</v>
      </c>
    </row>
    <row r="31" spans="1:5" ht="12.95" customHeight="1" x14ac:dyDescent="0.25">
      <c r="C31">
        <v>2</v>
      </c>
      <c r="D31" t="s">
        <v>43</v>
      </c>
      <c r="E31" s="147" t="s">
        <v>438</v>
      </c>
    </row>
    <row r="32" spans="1:5" ht="12.95" customHeight="1" x14ac:dyDescent="0.25">
      <c r="C32">
        <v>3</v>
      </c>
      <c r="D32" t="s">
        <v>44</v>
      </c>
      <c r="E32" s="147" t="s">
        <v>438</v>
      </c>
    </row>
    <row r="33" spans="1:5" ht="12.95" customHeight="1" x14ac:dyDescent="0.25">
      <c r="C33">
        <v>4</v>
      </c>
      <c r="D33" t="s">
        <v>45</v>
      </c>
      <c r="E33" s="147" t="s">
        <v>438</v>
      </c>
    </row>
    <row r="34" spans="1:5" ht="12.95" customHeight="1" x14ac:dyDescent="0.25">
      <c r="C34">
        <v>6</v>
      </c>
      <c r="D34" t="s">
        <v>46</v>
      </c>
      <c r="E34" s="147" t="s">
        <v>438</v>
      </c>
    </row>
    <row r="35" spans="1:5" ht="12.95" customHeight="1" x14ac:dyDescent="0.25">
      <c r="C35">
        <v>7</v>
      </c>
      <c r="D35" s="2" t="s">
        <v>47</v>
      </c>
      <c r="E35" s="147" t="s">
        <v>438</v>
      </c>
    </row>
    <row r="36" spans="1:5" ht="12.95" customHeight="1" x14ac:dyDescent="0.25">
      <c r="C36">
        <v>8</v>
      </c>
      <c r="D36" t="s">
        <v>48</v>
      </c>
      <c r="E36" s="147"/>
    </row>
    <row r="37" spans="1:5" ht="12.95" customHeight="1" x14ac:dyDescent="0.25">
      <c r="C37">
        <v>9</v>
      </c>
      <c r="D37" t="s">
        <v>49</v>
      </c>
      <c r="E37" s="147" t="s">
        <v>441</v>
      </c>
    </row>
    <row r="38" spans="1:5" ht="12.95" customHeight="1" x14ac:dyDescent="0.25">
      <c r="A38">
        <v>13</v>
      </c>
      <c r="B38" t="s">
        <v>345</v>
      </c>
      <c r="C38">
        <v>7</v>
      </c>
      <c r="D38" t="s">
        <v>346</v>
      </c>
      <c r="E38" s="147"/>
    </row>
    <row r="39" spans="1:5" ht="12.95" customHeight="1" x14ac:dyDescent="0.25">
      <c r="A39">
        <v>14</v>
      </c>
      <c r="B39" t="s">
        <v>9</v>
      </c>
      <c r="C39">
        <v>2</v>
      </c>
      <c r="D39" t="s">
        <v>50</v>
      </c>
      <c r="E39" s="147" t="s">
        <v>441</v>
      </c>
    </row>
    <row r="40" spans="1:5" ht="12.95" customHeight="1" x14ac:dyDescent="0.25">
      <c r="C40">
        <v>4</v>
      </c>
      <c r="D40" t="s">
        <v>51</v>
      </c>
      <c r="E40" s="147" t="s">
        <v>441</v>
      </c>
    </row>
    <row r="41" spans="1:5" ht="27.75" customHeight="1" x14ac:dyDescent="0.25">
      <c r="A41">
        <v>15</v>
      </c>
      <c r="B41" s="2" t="s">
        <v>10</v>
      </c>
      <c r="C41">
        <v>1</v>
      </c>
      <c r="D41" t="s">
        <v>52</v>
      </c>
      <c r="E41" s="147"/>
    </row>
    <row r="42" spans="1:5" ht="12.95" customHeight="1" x14ac:dyDescent="0.25">
      <c r="C42">
        <v>3</v>
      </c>
      <c r="D42" t="s">
        <v>347</v>
      </c>
      <c r="E42" s="147"/>
    </row>
    <row r="43" spans="1:5" ht="12.95" customHeight="1" x14ac:dyDescent="0.25">
      <c r="A43">
        <v>16</v>
      </c>
      <c r="B43" t="s">
        <v>11</v>
      </c>
      <c r="C43">
        <v>1</v>
      </c>
      <c r="D43" t="s">
        <v>53</v>
      </c>
      <c r="E43" s="147"/>
    </row>
    <row r="44" spans="1:5" ht="12.95" customHeight="1" x14ac:dyDescent="0.25">
      <c r="A44">
        <v>19</v>
      </c>
      <c r="B44" t="s">
        <v>12</v>
      </c>
      <c r="C44">
        <v>1</v>
      </c>
      <c r="D44" s="2" t="s">
        <v>54</v>
      </c>
      <c r="E44" s="147"/>
    </row>
    <row r="45" spans="1:5" ht="12.95" customHeight="1" x14ac:dyDescent="0.25">
      <c r="A45">
        <v>20</v>
      </c>
      <c r="B45" t="s">
        <v>348</v>
      </c>
      <c r="C45" s="107">
        <v>1</v>
      </c>
      <c r="D45" t="s">
        <v>354</v>
      </c>
      <c r="E45" s="147" t="s">
        <v>437</v>
      </c>
    </row>
    <row r="46" spans="1:5" ht="12.95" customHeight="1" x14ac:dyDescent="0.25">
      <c r="C46" s="107">
        <v>2</v>
      </c>
      <c r="D46" t="s">
        <v>355</v>
      </c>
      <c r="E46" s="147" t="s">
        <v>437</v>
      </c>
    </row>
    <row r="47" spans="1:5" ht="12.95" customHeight="1" x14ac:dyDescent="0.25">
      <c r="C47" s="107">
        <v>3</v>
      </c>
      <c r="D47" t="s">
        <v>356</v>
      </c>
      <c r="E47" s="147" t="s">
        <v>437</v>
      </c>
    </row>
    <row r="48" spans="1:5" ht="12.95" customHeight="1" x14ac:dyDescent="0.25">
      <c r="A48">
        <v>50</v>
      </c>
      <c r="B48" t="s">
        <v>349</v>
      </c>
      <c r="C48">
        <v>1</v>
      </c>
      <c r="D48" t="s">
        <v>350</v>
      </c>
      <c r="E48" s="147" t="s">
        <v>437</v>
      </c>
    </row>
    <row r="49" spans="3:5" ht="12.95" customHeight="1" x14ac:dyDescent="0.25">
      <c r="C49">
        <v>2</v>
      </c>
      <c r="D49" t="s">
        <v>351</v>
      </c>
      <c r="E49" s="147" t="s">
        <v>437</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7" type="noConversion"/>
  <pageMargins left="0.39370078740157483" right="0.39370078740157483" top="0.67" bottom="0.19685039370078741" header="0.19685039370078741" footer="0.19685039370078741"/>
  <pageSetup paperSize="9" scale="75" orientation="landscape" r:id="rId4"/>
  <headerFooter alignWithMargins="0">
    <oddHeader xml:space="preserve">&amp;C&amp;"-,Grassetto"&amp;KFF0000
COMUNE DI VILLANOVA BIELLESE - PIANO DELLE PERFORMANCE-OBIETTIVI ANNO 2017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view="pageLayout" topLeftCell="A52" zoomScale="90" zoomScaleNormal="100" zoomScalePageLayoutView="90" workbookViewId="0">
      <selection activeCell="K21" sqref="K21"/>
    </sheetView>
  </sheetViews>
  <sheetFormatPr defaultRowHeight="12.75" x14ac:dyDescent="0.2"/>
  <cols>
    <col min="1" max="7" width="9.140625" style="5"/>
    <col min="8" max="8" width="10.140625" style="5" bestFit="1" customWidth="1"/>
    <col min="9" max="9" width="9.140625" style="5"/>
    <col min="10" max="10" width="9.7109375" style="5" customWidth="1"/>
    <col min="11" max="11" width="11.42578125" style="5" customWidth="1"/>
    <col min="12" max="12" width="13.85546875" style="5" customWidth="1"/>
    <col min="13" max="13" width="9.140625" style="5"/>
    <col min="14" max="14" width="19" style="5" bestFit="1" customWidth="1"/>
    <col min="15" max="16384" width="9.140625" style="5"/>
  </cols>
  <sheetData>
    <row r="1" spans="1:15" ht="21.75" customHeight="1" x14ac:dyDescent="0.2">
      <c r="A1" s="421"/>
      <c r="B1" s="422"/>
      <c r="C1" s="422"/>
      <c r="D1" s="422"/>
      <c r="E1" s="422"/>
      <c r="F1" s="422"/>
      <c r="G1" s="422"/>
      <c r="H1" s="422"/>
      <c r="I1" s="422"/>
      <c r="J1" s="422"/>
      <c r="K1" s="55" t="s">
        <v>113</v>
      </c>
      <c r="L1" s="56">
        <v>2017</v>
      </c>
    </row>
    <row r="2" spans="1:15" ht="24.75" customHeight="1" thickBot="1" x14ac:dyDescent="0.25">
      <c r="A2" s="423" t="s">
        <v>244</v>
      </c>
      <c r="B2" s="424"/>
      <c r="C2" s="424"/>
      <c r="D2" s="424"/>
      <c r="E2" s="424"/>
      <c r="F2" s="424"/>
      <c r="G2" s="424"/>
      <c r="H2" s="424"/>
      <c r="I2" s="424"/>
      <c r="J2" s="424"/>
      <c r="K2" s="424"/>
      <c r="L2" s="425"/>
    </row>
    <row r="3" spans="1:15" ht="13.5" customHeight="1" x14ac:dyDescent="0.2">
      <c r="A3" s="387" t="s">
        <v>245</v>
      </c>
      <c r="B3" s="388"/>
      <c r="C3" s="388"/>
      <c r="D3" s="388"/>
      <c r="E3" s="388"/>
      <c r="F3" s="388"/>
      <c r="G3" s="388"/>
      <c r="H3" s="388"/>
      <c r="I3" s="388"/>
      <c r="J3" s="388"/>
      <c r="K3" s="388"/>
      <c r="L3" s="389"/>
      <c r="M3" s="27"/>
    </row>
    <row r="4" spans="1:15" ht="15" customHeight="1" x14ac:dyDescent="0.2">
      <c r="A4" s="390" t="s">
        <v>116</v>
      </c>
      <c r="B4" s="391"/>
      <c r="C4" s="391"/>
      <c r="D4" s="391"/>
      <c r="E4" s="363">
        <f>$L$1 - 3</f>
        <v>2014</v>
      </c>
      <c r="F4" s="363"/>
      <c r="G4" s="363">
        <f>$L$1-2</f>
        <v>2015</v>
      </c>
      <c r="H4" s="363"/>
      <c r="I4" s="363">
        <f>$L$1-1</f>
        <v>2016</v>
      </c>
      <c r="J4" s="363"/>
      <c r="K4" s="392">
        <f>$L$1</f>
        <v>2017</v>
      </c>
      <c r="L4" s="393"/>
      <c r="M4" s="27"/>
      <c r="N4" s="6"/>
    </row>
    <row r="5" spans="1:15" ht="12.75" customHeight="1" x14ac:dyDescent="0.2">
      <c r="A5" s="379" t="s">
        <v>246</v>
      </c>
      <c r="B5" s="380"/>
      <c r="C5" s="380"/>
      <c r="D5" s="380"/>
      <c r="E5" s="419">
        <v>0</v>
      </c>
      <c r="F5" s="420"/>
      <c r="G5" s="419">
        <v>0</v>
      </c>
      <c r="H5" s="420"/>
      <c r="I5" s="419">
        <v>0</v>
      </c>
      <c r="J5" s="420"/>
      <c r="K5" s="409">
        <v>0</v>
      </c>
      <c r="L5" s="410"/>
    </row>
    <row r="6" spans="1:15" ht="12.75" customHeight="1" x14ac:dyDescent="0.2">
      <c r="A6" s="417" t="s">
        <v>247</v>
      </c>
      <c r="B6" s="418"/>
      <c r="C6" s="418"/>
      <c r="D6" s="418"/>
      <c r="E6" s="419">
        <v>1</v>
      </c>
      <c r="F6" s="420"/>
      <c r="G6" s="419">
        <v>1</v>
      </c>
      <c r="H6" s="420"/>
      <c r="I6" s="419">
        <v>1</v>
      </c>
      <c r="J6" s="420"/>
      <c r="K6" s="409">
        <v>1</v>
      </c>
      <c r="L6" s="410"/>
      <c r="N6" s="6"/>
    </row>
    <row r="7" spans="1:15" x14ac:dyDescent="0.2">
      <c r="A7" s="417" t="s">
        <v>248</v>
      </c>
      <c r="B7" s="418"/>
      <c r="C7" s="418"/>
      <c r="D7" s="418"/>
      <c r="E7" s="419">
        <v>0</v>
      </c>
      <c r="F7" s="420"/>
      <c r="G7" s="419">
        <v>0</v>
      </c>
      <c r="H7" s="420"/>
      <c r="I7" s="419">
        <v>0</v>
      </c>
      <c r="J7" s="420"/>
      <c r="K7" s="409">
        <v>0</v>
      </c>
      <c r="L7" s="410"/>
    </row>
    <row r="8" spans="1:15" x14ac:dyDescent="0.2">
      <c r="A8" s="411" t="s">
        <v>249</v>
      </c>
      <c r="B8" s="412"/>
      <c r="C8" s="412"/>
      <c r="D8" s="412"/>
      <c r="E8" s="426">
        <f>SUM(E5:F7)</f>
        <v>1</v>
      </c>
      <c r="F8" s="426"/>
      <c r="G8" s="426">
        <f>SUM(G5:H7)</f>
        <v>1</v>
      </c>
      <c r="H8" s="426"/>
      <c r="I8" s="426">
        <f>SUM(I5:J7)</f>
        <v>1</v>
      </c>
      <c r="J8" s="426"/>
      <c r="K8" s="426">
        <f>SUM(K5:L7)</f>
        <v>1</v>
      </c>
      <c r="L8" s="426"/>
    </row>
    <row r="9" spans="1:15" s="16" customFormat="1" ht="22.5" customHeight="1" x14ac:dyDescent="0.2">
      <c r="A9" s="402"/>
      <c r="B9" s="403"/>
      <c r="C9" s="403"/>
      <c r="D9" s="403"/>
      <c r="E9" s="403"/>
      <c r="F9" s="403"/>
      <c r="G9" s="403"/>
      <c r="H9" s="403"/>
      <c r="I9" s="403"/>
      <c r="J9" s="403"/>
      <c r="K9" s="403"/>
      <c r="L9" s="404"/>
    </row>
    <row r="10" spans="1:15" x14ac:dyDescent="0.2">
      <c r="A10" s="405" t="s">
        <v>250</v>
      </c>
      <c r="B10" s="406"/>
      <c r="C10" s="406"/>
      <c r="D10" s="406"/>
      <c r="E10" s="406"/>
      <c r="F10" s="406"/>
      <c r="G10" s="406"/>
      <c r="H10" s="406"/>
      <c r="I10" s="406"/>
      <c r="J10" s="406"/>
      <c r="K10" s="406"/>
      <c r="L10" s="407"/>
    </row>
    <row r="11" spans="1:15" x14ac:dyDescent="0.2">
      <c r="A11" s="390" t="s">
        <v>116</v>
      </c>
      <c r="B11" s="391"/>
      <c r="C11" s="391"/>
      <c r="D11" s="391"/>
      <c r="E11" s="363">
        <f>$L$1 - 3</f>
        <v>2014</v>
      </c>
      <c r="F11" s="363"/>
      <c r="G11" s="363">
        <f>$L$1-2</f>
        <v>2015</v>
      </c>
      <c r="H11" s="363"/>
      <c r="I11" s="363">
        <f>$L$1-1</f>
        <v>2016</v>
      </c>
      <c r="J11" s="363"/>
      <c r="K11" s="392">
        <f>$L$1</f>
        <v>2017</v>
      </c>
      <c r="L11" s="393"/>
    </row>
    <row r="12" spans="1:15" x14ac:dyDescent="0.2">
      <c r="A12" s="379" t="s">
        <v>246</v>
      </c>
      <c r="B12" s="380"/>
      <c r="C12" s="380"/>
      <c r="D12" s="380"/>
      <c r="E12" s="408">
        <v>0</v>
      </c>
      <c r="F12" s="408"/>
      <c r="G12" s="408">
        <v>0</v>
      </c>
      <c r="H12" s="408"/>
      <c r="I12" s="408">
        <v>0</v>
      </c>
      <c r="J12" s="408"/>
      <c r="K12" s="409">
        <v>0</v>
      </c>
      <c r="L12" s="410"/>
    </row>
    <row r="13" spans="1:15" x14ac:dyDescent="0.2">
      <c r="A13" s="417" t="s">
        <v>247</v>
      </c>
      <c r="B13" s="418"/>
      <c r="C13" s="418"/>
      <c r="D13" s="418"/>
      <c r="E13" s="408">
        <v>39</v>
      </c>
      <c r="F13" s="408"/>
      <c r="G13" s="408">
        <v>40</v>
      </c>
      <c r="H13" s="408"/>
      <c r="I13" s="408">
        <v>41</v>
      </c>
      <c r="J13" s="408"/>
      <c r="K13" s="409">
        <v>42</v>
      </c>
      <c r="L13" s="410"/>
    </row>
    <row r="14" spans="1:15" x14ac:dyDescent="0.2">
      <c r="A14" s="417" t="s">
        <v>248</v>
      </c>
      <c r="B14" s="418"/>
      <c r="C14" s="418"/>
      <c r="D14" s="418"/>
      <c r="E14" s="408">
        <v>0</v>
      </c>
      <c r="F14" s="408"/>
      <c r="G14" s="419">
        <v>0</v>
      </c>
      <c r="H14" s="420"/>
      <c r="I14" s="419">
        <v>0</v>
      </c>
      <c r="J14" s="420"/>
      <c r="K14" s="409">
        <v>0</v>
      </c>
      <c r="L14" s="410"/>
    </row>
    <row r="15" spans="1:15" x14ac:dyDescent="0.2">
      <c r="A15" s="411" t="s">
        <v>251</v>
      </c>
      <c r="B15" s="412"/>
      <c r="C15" s="412"/>
      <c r="D15" s="412"/>
      <c r="E15" s="413">
        <f>SUM(E12:F14)/3</f>
        <v>13</v>
      </c>
      <c r="F15" s="413"/>
      <c r="G15" s="413">
        <f>SUM(G12:H14)/3</f>
        <v>13.333333333333334</v>
      </c>
      <c r="H15" s="413"/>
      <c r="I15" s="413">
        <f>SUM(I12:J14)/3</f>
        <v>13.666666666666666</v>
      </c>
      <c r="J15" s="413"/>
      <c r="K15" s="413">
        <f>SUM(K12:L14)/3</f>
        <v>14</v>
      </c>
      <c r="L15" s="416"/>
      <c r="O15" s="47"/>
    </row>
    <row r="16" spans="1:15" ht="32.25" customHeight="1" x14ac:dyDescent="0.2">
      <c r="A16" s="402"/>
      <c r="B16" s="403"/>
      <c r="C16" s="403"/>
      <c r="D16" s="403"/>
      <c r="E16" s="403"/>
      <c r="F16" s="403"/>
      <c r="G16" s="403"/>
      <c r="H16" s="403"/>
      <c r="I16" s="403"/>
      <c r="J16" s="403"/>
      <c r="K16" s="403"/>
      <c r="L16" s="404"/>
    </row>
    <row r="17" spans="1:13" x14ac:dyDescent="0.2">
      <c r="A17" s="405" t="s">
        <v>252</v>
      </c>
      <c r="B17" s="406"/>
      <c r="C17" s="406"/>
      <c r="D17" s="406"/>
      <c r="E17" s="406"/>
      <c r="F17" s="406"/>
      <c r="G17" s="406"/>
      <c r="H17" s="406"/>
      <c r="I17" s="406"/>
      <c r="J17" s="406"/>
      <c r="K17" s="406"/>
      <c r="L17" s="407"/>
    </row>
    <row r="18" spans="1:13" x14ac:dyDescent="0.2">
      <c r="A18" s="390" t="s">
        <v>116</v>
      </c>
      <c r="B18" s="391"/>
      <c r="C18" s="391"/>
      <c r="D18" s="391"/>
      <c r="E18" s="363">
        <f>$L$1 - 3</f>
        <v>2014</v>
      </c>
      <c r="F18" s="363"/>
      <c r="G18" s="363">
        <f>$L$1-2</f>
        <v>2015</v>
      </c>
      <c r="H18" s="363"/>
      <c r="I18" s="363">
        <f>$L$1-1</f>
        <v>2016</v>
      </c>
      <c r="J18" s="363"/>
      <c r="K18" s="392">
        <f>$L$1</f>
        <v>2017</v>
      </c>
      <c r="L18" s="393"/>
    </row>
    <row r="19" spans="1:13" x14ac:dyDescent="0.2">
      <c r="A19" s="379" t="s">
        <v>253</v>
      </c>
      <c r="B19" s="380"/>
      <c r="C19" s="380"/>
      <c r="D19" s="380"/>
      <c r="E19" s="414">
        <v>45</v>
      </c>
      <c r="F19" s="415"/>
      <c r="G19" s="414">
        <v>38</v>
      </c>
      <c r="H19" s="415"/>
      <c r="I19" s="414">
        <v>39</v>
      </c>
      <c r="J19" s="415"/>
      <c r="K19" s="394">
        <v>36</v>
      </c>
      <c r="L19" s="395"/>
      <c r="M19" s="155"/>
    </row>
    <row r="20" spans="1:13" ht="13.5" thickBot="1" x14ac:dyDescent="0.25">
      <c r="A20" s="396" t="s">
        <v>254</v>
      </c>
      <c r="B20" s="397"/>
      <c r="C20" s="397"/>
      <c r="D20" s="397"/>
      <c r="E20" s="398">
        <v>14</v>
      </c>
      <c r="F20" s="399"/>
      <c r="G20" s="398">
        <v>8</v>
      </c>
      <c r="H20" s="399"/>
      <c r="I20" s="398">
        <v>4</v>
      </c>
      <c r="J20" s="399"/>
      <c r="K20" s="400">
        <v>2</v>
      </c>
      <c r="L20" s="401"/>
      <c r="M20" s="155"/>
    </row>
    <row r="21" spans="1:13" x14ac:dyDescent="0.2">
      <c r="A21" s="52"/>
      <c r="B21" s="53"/>
      <c r="C21" s="53"/>
      <c r="D21" s="53"/>
      <c r="E21" s="53"/>
      <c r="F21" s="53"/>
      <c r="G21" s="53"/>
      <c r="H21" s="53"/>
      <c r="I21" s="53"/>
      <c r="J21" s="53"/>
      <c r="K21" s="53"/>
      <c r="L21" s="54"/>
    </row>
    <row r="22" spans="1:13" x14ac:dyDescent="0.2">
      <c r="A22" s="385"/>
      <c r="B22" s="320"/>
      <c r="C22" s="320"/>
      <c r="D22" s="320"/>
      <c r="E22" s="320"/>
      <c r="F22" s="320"/>
      <c r="G22" s="320"/>
      <c r="H22" s="320"/>
      <c r="I22" s="320"/>
      <c r="J22" s="320"/>
      <c r="K22" s="320"/>
      <c r="L22" s="386"/>
    </row>
    <row r="23" spans="1:13" x14ac:dyDescent="0.2">
      <c r="A23" s="52"/>
      <c r="B23" s="53"/>
      <c r="C23" s="53"/>
      <c r="D23" s="53"/>
      <c r="E23" s="53"/>
      <c r="F23" s="53"/>
      <c r="G23" s="53"/>
      <c r="H23" s="53"/>
      <c r="I23" s="53"/>
      <c r="J23" s="53"/>
      <c r="K23" s="53"/>
      <c r="L23" s="54"/>
    </row>
    <row r="24" spans="1:13" ht="13.5" thickBot="1" x14ac:dyDescent="0.25">
      <c r="A24" s="52"/>
      <c r="B24" s="53"/>
      <c r="C24" s="53"/>
      <c r="D24" s="53"/>
      <c r="E24" s="53"/>
      <c r="F24" s="53"/>
      <c r="G24" s="53"/>
      <c r="H24" s="53"/>
      <c r="I24" s="53"/>
      <c r="J24" s="53"/>
      <c r="K24" s="53"/>
      <c r="L24" s="54"/>
    </row>
    <row r="25" spans="1:13" x14ac:dyDescent="0.2">
      <c r="A25" s="387" t="s">
        <v>255</v>
      </c>
      <c r="B25" s="388"/>
      <c r="C25" s="388"/>
      <c r="D25" s="388"/>
      <c r="E25" s="388"/>
      <c r="F25" s="388"/>
      <c r="G25" s="388"/>
      <c r="H25" s="388"/>
      <c r="I25" s="388"/>
      <c r="J25" s="388"/>
      <c r="K25" s="388"/>
      <c r="L25" s="389"/>
    </row>
    <row r="26" spans="1:13" x14ac:dyDescent="0.2">
      <c r="A26" s="390" t="s">
        <v>116</v>
      </c>
      <c r="B26" s="391"/>
      <c r="C26" s="391"/>
      <c r="D26" s="391"/>
      <c r="E26" s="363">
        <f>$L$1 - 3</f>
        <v>2014</v>
      </c>
      <c r="F26" s="363"/>
      <c r="G26" s="363">
        <f>$L$1-2</f>
        <v>2015</v>
      </c>
      <c r="H26" s="363"/>
      <c r="I26" s="363">
        <f>$L$1-1</f>
        <v>2016</v>
      </c>
      <c r="J26" s="363"/>
      <c r="K26" s="392">
        <f>$L$1</f>
        <v>2017</v>
      </c>
      <c r="L26" s="393"/>
    </row>
    <row r="27" spans="1:13" ht="12.75" customHeight="1" x14ac:dyDescent="0.2">
      <c r="A27" s="379" t="s">
        <v>256</v>
      </c>
      <c r="B27" s="380"/>
      <c r="C27" s="380"/>
      <c r="D27" s="380"/>
      <c r="E27" s="381">
        <f>55000+5550</f>
        <v>60550</v>
      </c>
      <c r="F27" s="382"/>
      <c r="G27" s="381">
        <f>54487+4700</f>
        <v>59187</v>
      </c>
      <c r="H27" s="382"/>
      <c r="I27" s="381">
        <f>53800+3750</f>
        <v>57550</v>
      </c>
      <c r="J27" s="382"/>
      <c r="K27" s="377">
        <v>64252.7</v>
      </c>
      <c r="L27" s="378"/>
    </row>
    <row r="28" spans="1:13" ht="12.75" customHeight="1" x14ac:dyDescent="0.2">
      <c r="A28" s="379" t="s">
        <v>257</v>
      </c>
      <c r="B28" s="380"/>
      <c r="C28" s="380"/>
      <c r="D28" s="380"/>
      <c r="E28" s="381">
        <v>0</v>
      </c>
      <c r="F28" s="382"/>
      <c r="G28" s="381">
        <v>0</v>
      </c>
      <c r="H28" s="382"/>
      <c r="I28" s="381">
        <v>500</v>
      </c>
      <c r="J28" s="382"/>
      <c r="K28" s="377">
        <v>0</v>
      </c>
      <c r="L28" s="378"/>
    </row>
    <row r="29" spans="1:13" ht="12.75" customHeight="1" thickBot="1" x14ac:dyDescent="0.25">
      <c r="A29" s="373" t="s">
        <v>258</v>
      </c>
      <c r="B29" s="374"/>
      <c r="C29" s="374"/>
      <c r="D29" s="374"/>
      <c r="E29" s="375">
        <v>0</v>
      </c>
      <c r="F29" s="376"/>
      <c r="G29" s="375">
        <v>0</v>
      </c>
      <c r="H29" s="376"/>
      <c r="I29" s="375">
        <v>500</v>
      </c>
      <c r="J29" s="376"/>
      <c r="K29" s="383">
        <v>0</v>
      </c>
      <c r="L29" s="384"/>
    </row>
    <row r="30" spans="1:13" x14ac:dyDescent="0.2">
      <c r="A30" s="52"/>
      <c r="B30" s="53"/>
      <c r="C30" s="53"/>
      <c r="D30" s="53"/>
      <c r="E30" s="53"/>
      <c r="F30" s="53"/>
      <c r="G30" s="53"/>
      <c r="H30" s="53"/>
      <c r="I30" s="53"/>
      <c r="J30" s="53"/>
      <c r="K30" s="53"/>
      <c r="L30" s="54"/>
    </row>
    <row r="31" spans="1:13" ht="13.5" thickBot="1" x14ac:dyDescent="0.25">
      <c r="A31" s="52"/>
      <c r="B31" s="53"/>
      <c r="C31" s="53"/>
      <c r="D31" s="53"/>
      <c r="E31" s="53"/>
      <c r="F31" s="53"/>
      <c r="G31" s="53"/>
      <c r="H31" s="53"/>
      <c r="I31" s="53"/>
      <c r="J31" s="53"/>
      <c r="K31" s="53"/>
      <c r="L31" s="54"/>
    </row>
    <row r="32" spans="1:13" x14ac:dyDescent="0.2">
      <c r="A32" s="364" t="s">
        <v>259</v>
      </c>
      <c r="B32" s="365"/>
      <c r="C32" s="365"/>
      <c r="D32" s="365"/>
      <c r="E32" s="365"/>
      <c r="F32" s="365"/>
      <c r="G32" s="365"/>
      <c r="H32" s="365"/>
      <c r="I32" s="365"/>
      <c r="J32" s="365"/>
      <c r="K32" s="365"/>
      <c r="L32" s="366"/>
    </row>
    <row r="33" spans="1:13" x14ac:dyDescent="0.2">
      <c r="A33" s="360" t="s">
        <v>116</v>
      </c>
      <c r="B33" s="361"/>
      <c r="C33" s="361"/>
      <c r="D33" s="362"/>
      <c r="E33" s="363">
        <f>$L$1-3</f>
        <v>2014</v>
      </c>
      <c r="F33" s="363"/>
      <c r="G33" s="363">
        <f>$L$1-2</f>
        <v>2015</v>
      </c>
      <c r="H33" s="363"/>
      <c r="I33" s="363">
        <f>$L$1-1</f>
        <v>2016</v>
      </c>
      <c r="J33" s="363"/>
      <c r="K33" s="363">
        <f>$L$1</f>
        <v>2017</v>
      </c>
      <c r="L33" s="367"/>
    </row>
    <row r="34" spans="1:13" ht="12.75" customHeight="1" x14ac:dyDescent="0.2">
      <c r="A34" s="341" t="s">
        <v>260</v>
      </c>
      <c r="B34" s="342"/>
      <c r="C34" s="342"/>
      <c r="D34" s="343"/>
      <c r="E34" s="324">
        <f>E27/271571</f>
        <v>0.22296195101833408</v>
      </c>
      <c r="F34" s="324"/>
      <c r="G34" s="324">
        <f>G27/249876.92</f>
        <v>0.2368646131863639</v>
      </c>
      <c r="H34" s="324"/>
      <c r="I34" s="324">
        <f>I27/207151</f>
        <v>0.27781666513799114</v>
      </c>
      <c r="J34" s="324"/>
      <c r="K34" s="368">
        <f>K27/193083</f>
        <v>0.33277243465245515</v>
      </c>
      <c r="L34" s="327"/>
    </row>
    <row r="35" spans="1:13" ht="12.75" customHeight="1" x14ac:dyDescent="0.2">
      <c r="A35" s="330" t="s">
        <v>221</v>
      </c>
      <c r="B35" s="331"/>
      <c r="C35" s="331"/>
      <c r="D35" s="332"/>
      <c r="E35" s="324"/>
      <c r="F35" s="324"/>
      <c r="G35" s="324"/>
      <c r="H35" s="324"/>
      <c r="I35" s="324"/>
      <c r="J35" s="324"/>
      <c r="K35" s="368"/>
      <c r="L35" s="327"/>
    </row>
    <row r="36" spans="1:13" ht="12.75" customHeight="1" x14ac:dyDescent="0.2">
      <c r="A36" s="338" t="s">
        <v>261</v>
      </c>
      <c r="B36" s="339"/>
      <c r="C36" s="339"/>
      <c r="D36" s="340"/>
      <c r="E36" s="324"/>
      <c r="F36" s="324"/>
      <c r="G36" s="324"/>
      <c r="H36" s="324"/>
      <c r="I36" s="324"/>
      <c r="J36" s="324"/>
      <c r="K36" s="368"/>
      <c r="L36" s="327"/>
    </row>
    <row r="37" spans="1:13" ht="12.75" customHeight="1" x14ac:dyDescent="0.2">
      <c r="A37" s="341" t="s">
        <v>262</v>
      </c>
      <c r="B37" s="342"/>
      <c r="C37" s="342"/>
      <c r="D37" s="343"/>
      <c r="E37" s="369">
        <f>E27/1</f>
        <v>60550</v>
      </c>
      <c r="F37" s="370"/>
      <c r="G37" s="369">
        <f>G27/1</f>
        <v>59187</v>
      </c>
      <c r="H37" s="370"/>
      <c r="I37" s="369">
        <f t="shared" ref="I37" si="0">I27/1</f>
        <v>57550</v>
      </c>
      <c r="J37" s="370"/>
      <c r="K37" s="345">
        <v>64252.7</v>
      </c>
      <c r="L37" s="346"/>
    </row>
    <row r="38" spans="1:13" ht="12.75" customHeight="1" x14ac:dyDescent="0.2">
      <c r="A38" s="330" t="s">
        <v>221</v>
      </c>
      <c r="B38" s="331"/>
      <c r="C38" s="331"/>
      <c r="D38" s="332"/>
      <c r="E38" s="371"/>
      <c r="F38" s="372"/>
      <c r="G38" s="371"/>
      <c r="H38" s="372"/>
      <c r="I38" s="371"/>
      <c r="J38" s="372"/>
      <c r="K38" s="347"/>
      <c r="L38" s="348"/>
    </row>
    <row r="39" spans="1:13" ht="12.75" customHeight="1" x14ac:dyDescent="0.2">
      <c r="A39" s="338" t="s">
        <v>263</v>
      </c>
      <c r="B39" s="339"/>
      <c r="C39" s="339"/>
      <c r="D39" s="340"/>
      <c r="E39" s="371"/>
      <c r="F39" s="372"/>
      <c r="G39" s="371"/>
      <c r="H39" s="372"/>
      <c r="I39" s="371"/>
      <c r="J39" s="372"/>
      <c r="K39" s="347"/>
      <c r="L39" s="348"/>
    </row>
    <row r="40" spans="1:13" ht="12.75" customHeight="1" x14ac:dyDescent="0.2">
      <c r="A40" s="321" t="s">
        <v>264</v>
      </c>
      <c r="B40" s="322"/>
      <c r="C40" s="322"/>
      <c r="D40" s="323"/>
      <c r="E40" s="350">
        <f>E27/196</f>
        <v>308.92857142857144</v>
      </c>
      <c r="F40" s="351"/>
      <c r="G40" s="350">
        <f>G27/197</f>
        <v>300.44162436548226</v>
      </c>
      <c r="H40" s="351"/>
      <c r="I40" s="350">
        <f>I27/193</f>
        <v>298.18652849740931</v>
      </c>
      <c r="J40" s="351"/>
      <c r="K40" s="345">
        <f>K27/193</f>
        <v>332.91554404145074</v>
      </c>
      <c r="L40" s="346"/>
    </row>
    <row r="41" spans="1:13" ht="12.75" customHeight="1" x14ac:dyDescent="0.2">
      <c r="A41" s="330" t="s">
        <v>221</v>
      </c>
      <c r="B41" s="331"/>
      <c r="C41" s="331"/>
      <c r="D41" s="332"/>
      <c r="E41" s="352"/>
      <c r="F41" s="344"/>
      <c r="G41" s="352"/>
      <c r="H41" s="344"/>
      <c r="I41" s="352"/>
      <c r="J41" s="344"/>
      <c r="K41" s="347"/>
      <c r="L41" s="348"/>
    </row>
    <row r="42" spans="1:13" ht="13.5" customHeight="1" x14ac:dyDescent="0.2">
      <c r="A42" s="338" t="s">
        <v>115</v>
      </c>
      <c r="B42" s="339"/>
      <c r="C42" s="339"/>
      <c r="D42" s="340"/>
      <c r="E42" s="352"/>
      <c r="F42" s="344"/>
      <c r="G42" s="352"/>
      <c r="H42" s="344"/>
      <c r="I42" s="352"/>
      <c r="J42" s="344"/>
      <c r="K42" s="347"/>
      <c r="L42" s="348"/>
    </row>
    <row r="43" spans="1:13" ht="12.75" customHeight="1" x14ac:dyDescent="0.2">
      <c r="A43" s="321" t="s">
        <v>265</v>
      </c>
      <c r="B43" s="322"/>
      <c r="C43" s="322"/>
      <c r="D43" s="323"/>
      <c r="E43" s="353">
        <f>196/1</f>
        <v>196</v>
      </c>
      <c r="F43" s="353"/>
      <c r="G43" s="353">
        <f>197/1</f>
        <v>197</v>
      </c>
      <c r="H43" s="353"/>
      <c r="I43" s="353">
        <f>193/1</f>
        <v>193</v>
      </c>
      <c r="J43" s="353"/>
      <c r="K43" s="345">
        <f>193/1</f>
        <v>193</v>
      </c>
      <c r="L43" s="346"/>
    </row>
    <row r="44" spans="1:13" ht="12.75" customHeight="1" x14ac:dyDescent="0.2">
      <c r="A44" s="330" t="s">
        <v>115</v>
      </c>
      <c r="B44" s="331"/>
      <c r="C44" s="331"/>
      <c r="D44" s="332"/>
      <c r="E44" s="353"/>
      <c r="F44" s="353"/>
      <c r="G44" s="353"/>
      <c r="H44" s="353"/>
      <c r="I44" s="353"/>
      <c r="J44" s="353"/>
      <c r="K44" s="347"/>
      <c r="L44" s="348"/>
      <c r="M44" s="57"/>
    </row>
    <row r="45" spans="1:13" ht="12.75" customHeight="1" x14ac:dyDescent="0.2">
      <c r="A45" s="338" t="s">
        <v>263</v>
      </c>
      <c r="B45" s="339"/>
      <c r="C45" s="339"/>
      <c r="D45" s="340"/>
      <c r="E45" s="353"/>
      <c r="F45" s="353"/>
      <c r="G45" s="353"/>
      <c r="H45" s="353"/>
      <c r="I45" s="353"/>
      <c r="J45" s="353"/>
      <c r="K45" s="347"/>
      <c r="L45" s="348"/>
    </row>
    <row r="46" spans="1:13" ht="12.75" customHeight="1" x14ac:dyDescent="0.2">
      <c r="A46" s="341" t="s">
        <v>266</v>
      </c>
      <c r="B46" s="342"/>
      <c r="C46" s="342"/>
      <c r="D46" s="343"/>
      <c r="E46" s="324">
        <f>0/1</f>
        <v>0</v>
      </c>
      <c r="F46" s="324"/>
      <c r="G46" s="324">
        <f>0/1</f>
        <v>0</v>
      </c>
      <c r="H46" s="324"/>
      <c r="I46" s="354">
        <f>0/1</f>
        <v>0</v>
      </c>
      <c r="J46" s="355"/>
      <c r="K46" s="345">
        <f>0/1</f>
        <v>0</v>
      </c>
      <c r="L46" s="346"/>
    </row>
    <row r="47" spans="1:13" ht="12.75" customHeight="1" x14ac:dyDescent="0.2">
      <c r="A47" s="330" t="s">
        <v>267</v>
      </c>
      <c r="B47" s="331"/>
      <c r="C47" s="331"/>
      <c r="D47" s="332"/>
      <c r="E47" s="324"/>
      <c r="F47" s="324"/>
      <c r="G47" s="324"/>
      <c r="H47" s="324"/>
      <c r="I47" s="356"/>
      <c r="J47" s="357"/>
      <c r="K47" s="347"/>
      <c r="L47" s="348"/>
    </row>
    <row r="48" spans="1:13" ht="12.75" customHeight="1" x14ac:dyDescent="0.2">
      <c r="A48" s="338" t="s">
        <v>263</v>
      </c>
      <c r="B48" s="339"/>
      <c r="C48" s="339"/>
      <c r="D48" s="340"/>
      <c r="E48" s="324"/>
      <c r="F48" s="324"/>
      <c r="G48" s="324"/>
      <c r="H48" s="324"/>
      <c r="I48" s="358"/>
      <c r="J48" s="359"/>
      <c r="K48" s="347"/>
      <c r="L48" s="348"/>
    </row>
    <row r="49" spans="1:12" ht="12.75" customHeight="1" x14ac:dyDescent="0.2">
      <c r="A49" s="321" t="s">
        <v>268</v>
      </c>
      <c r="B49" s="322"/>
      <c r="C49" s="322"/>
      <c r="D49" s="323"/>
      <c r="E49" s="324">
        <f>1/1</f>
        <v>1</v>
      </c>
      <c r="F49" s="324"/>
      <c r="G49" s="324">
        <f t="shared" ref="G49" si="1">1/1</f>
        <v>1</v>
      </c>
      <c r="H49" s="324"/>
      <c r="I49" s="324">
        <f t="shared" ref="I49" si="2">1/1</f>
        <v>1</v>
      </c>
      <c r="J49" s="324"/>
      <c r="K49" s="345">
        <f t="shared" ref="K49" si="3">1/1</f>
        <v>1</v>
      </c>
      <c r="L49" s="346"/>
    </row>
    <row r="50" spans="1:12" ht="12.75" customHeight="1" x14ac:dyDescent="0.2">
      <c r="A50" s="330" t="s">
        <v>269</v>
      </c>
      <c r="B50" s="331"/>
      <c r="C50" s="331"/>
      <c r="D50" s="332"/>
      <c r="E50" s="324"/>
      <c r="F50" s="324"/>
      <c r="G50" s="324"/>
      <c r="H50" s="324"/>
      <c r="I50" s="324"/>
      <c r="J50" s="324"/>
      <c r="K50" s="347"/>
      <c r="L50" s="348"/>
    </row>
    <row r="51" spans="1:12" ht="13.5" customHeight="1" x14ac:dyDescent="0.2">
      <c r="A51" s="349" t="s">
        <v>263</v>
      </c>
      <c r="B51" s="331"/>
      <c r="C51" s="331"/>
      <c r="D51" s="332"/>
      <c r="E51" s="324"/>
      <c r="F51" s="324"/>
      <c r="G51" s="324"/>
      <c r="H51" s="324"/>
      <c r="I51" s="324"/>
      <c r="J51" s="324"/>
      <c r="K51" s="347"/>
      <c r="L51" s="348"/>
    </row>
    <row r="52" spans="1:12" ht="13.15" customHeight="1" x14ac:dyDescent="0.2">
      <c r="A52" s="341" t="s">
        <v>270</v>
      </c>
      <c r="B52" s="342"/>
      <c r="C52" s="342"/>
      <c r="D52" s="343"/>
      <c r="E52" s="324" t="e">
        <f>E29/E28</f>
        <v>#DIV/0!</v>
      </c>
      <c r="F52" s="324"/>
      <c r="G52" s="324" t="e">
        <f>G29/G28</f>
        <v>#DIV/0!</v>
      </c>
      <c r="H52" s="324"/>
      <c r="I52" s="324">
        <f>I29/I28</f>
        <v>1</v>
      </c>
      <c r="J52" s="324"/>
      <c r="K52" s="326" t="e">
        <f>K29/K28</f>
        <v>#DIV/0!</v>
      </c>
      <c r="L52" s="327"/>
    </row>
    <row r="53" spans="1:12" ht="13.15" customHeight="1" x14ac:dyDescent="0.2">
      <c r="A53" s="330" t="s">
        <v>271</v>
      </c>
      <c r="B53" s="331"/>
      <c r="C53" s="331"/>
      <c r="D53" s="332"/>
      <c r="E53" s="324"/>
      <c r="F53" s="324"/>
      <c r="G53" s="324"/>
      <c r="H53" s="324"/>
      <c r="I53" s="324"/>
      <c r="J53" s="324"/>
      <c r="K53" s="326"/>
      <c r="L53" s="327"/>
    </row>
    <row r="54" spans="1:12" ht="13.15" customHeight="1" x14ac:dyDescent="0.2">
      <c r="A54" s="338" t="s">
        <v>272</v>
      </c>
      <c r="B54" s="339"/>
      <c r="C54" s="339"/>
      <c r="D54" s="340"/>
      <c r="E54" s="324"/>
      <c r="F54" s="324"/>
      <c r="G54" s="324"/>
      <c r="H54" s="324"/>
      <c r="I54" s="324"/>
      <c r="J54" s="324"/>
      <c r="K54" s="326"/>
      <c r="L54" s="327"/>
    </row>
    <row r="55" spans="1:12" ht="13.15" customHeight="1" x14ac:dyDescent="0.2">
      <c r="A55" s="341" t="s">
        <v>273</v>
      </c>
      <c r="B55" s="342"/>
      <c r="C55" s="342"/>
      <c r="D55" s="343"/>
      <c r="E55" s="344">
        <f>E29/E8</f>
        <v>0</v>
      </c>
      <c r="F55" s="344"/>
      <c r="G55" s="344">
        <f>G29/G8</f>
        <v>0</v>
      </c>
      <c r="H55" s="344"/>
      <c r="I55" s="344">
        <f>I29/I8</f>
        <v>500</v>
      </c>
      <c r="J55" s="344"/>
      <c r="K55" s="336">
        <f>K29/K8</f>
        <v>0</v>
      </c>
      <c r="L55" s="337"/>
    </row>
    <row r="56" spans="1:12" ht="13.15" customHeight="1" x14ac:dyDescent="0.2">
      <c r="A56" s="330" t="s">
        <v>274</v>
      </c>
      <c r="B56" s="331"/>
      <c r="C56" s="331"/>
      <c r="D56" s="332"/>
      <c r="E56" s="344"/>
      <c r="F56" s="344"/>
      <c r="G56" s="344"/>
      <c r="H56" s="344"/>
      <c r="I56" s="344"/>
      <c r="J56" s="344"/>
      <c r="K56" s="336"/>
      <c r="L56" s="337"/>
    </row>
    <row r="57" spans="1:12" ht="13.15" customHeight="1" x14ac:dyDescent="0.2">
      <c r="A57" s="338" t="s">
        <v>263</v>
      </c>
      <c r="B57" s="339"/>
      <c r="C57" s="339"/>
      <c r="D57" s="340"/>
      <c r="E57" s="344"/>
      <c r="F57" s="344"/>
      <c r="G57" s="344"/>
      <c r="H57" s="344"/>
      <c r="I57" s="344"/>
      <c r="J57" s="344"/>
      <c r="K57" s="336"/>
      <c r="L57" s="337"/>
    </row>
    <row r="58" spans="1:12" ht="13.15" customHeight="1" x14ac:dyDescent="0.2">
      <c r="A58" s="321" t="s">
        <v>275</v>
      </c>
      <c r="B58" s="322"/>
      <c r="C58" s="322"/>
      <c r="D58" s="323"/>
      <c r="E58" s="324">
        <f>E29/E27</f>
        <v>0</v>
      </c>
      <c r="F58" s="324"/>
      <c r="G58" s="324">
        <f>G29/G27</f>
        <v>0</v>
      </c>
      <c r="H58" s="324"/>
      <c r="I58" s="324">
        <f>I29/I27</f>
        <v>8.6880973066898355E-3</v>
      </c>
      <c r="J58" s="324"/>
      <c r="K58" s="326">
        <f>K29/K27</f>
        <v>0</v>
      </c>
      <c r="L58" s="327"/>
    </row>
    <row r="59" spans="1:12" ht="13.15" customHeight="1" x14ac:dyDescent="0.2">
      <c r="A59" s="330" t="s">
        <v>274</v>
      </c>
      <c r="B59" s="331"/>
      <c r="C59" s="331"/>
      <c r="D59" s="332"/>
      <c r="E59" s="324"/>
      <c r="F59" s="324"/>
      <c r="G59" s="324"/>
      <c r="H59" s="324"/>
      <c r="I59" s="324"/>
      <c r="J59" s="324"/>
      <c r="K59" s="326"/>
      <c r="L59" s="327"/>
    </row>
    <row r="60" spans="1:12" ht="13.9" customHeight="1" thickBot="1" x14ac:dyDescent="0.25">
      <c r="A60" s="333" t="s">
        <v>221</v>
      </c>
      <c r="B60" s="334"/>
      <c r="C60" s="334"/>
      <c r="D60" s="335"/>
      <c r="E60" s="325"/>
      <c r="F60" s="325"/>
      <c r="G60" s="325"/>
      <c r="H60" s="325"/>
      <c r="I60" s="325"/>
      <c r="J60" s="325"/>
      <c r="K60" s="328"/>
      <c r="L60" s="329"/>
    </row>
    <row r="63" spans="1:12" x14ac:dyDescent="0.2">
      <c r="A63" s="320"/>
      <c r="B63" s="320"/>
      <c r="C63" s="320"/>
      <c r="D63" s="320"/>
      <c r="E63" s="320"/>
      <c r="F63" s="320"/>
      <c r="G63" s="320"/>
      <c r="H63" s="320"/>
      <c r="I63" s="320"/>
      <c r="J63" s="320"/>
      <c r="K63" s="320"/>
      <c r="L63" s="320"/>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7"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view="pageLayout" topLeftCell="A20" zoomScale="90" zoomScaleNormal="100" zoomScalePageLayoutView="90" workbookViewId="0">
      <selection activeCell="M18" sqref="M18:N18"/>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513"/>
      <c r="B1" s="514"/>
      <c r="C1" s="514"/>
      <c r="D1" s="514"/>
      <c r="E1" s="514"/>
      <c r="F1" s="514"/>
      <c r="G1" s="514"/>
      <c r="H1" s="514"/>
      <c r="I1" s="514"/>
      <c r="J1" s="514"/>
      <c r="K1" s="514"/>
      <c r="L1" s="514"/>
      <c r="M1" s="3" t="s">
        <v>113</v>
      </c>
      <c r="N1" s="4">
        <v>2017</v>
      </c>
    </row>
    <row r="2" spans="1:15" ht="24.75" customHeight="1" thickBot="1" x14ac:dyDescent="0.25">
      <c r="A2" s="515" t="s">
        <v>114</v>
      </c>
      <c r="B2" s="424"/>
      <c r="C2" s="424"/>
      <c r="D2" s="424"/>
      <c r="E2" s="424"/>
      <c r="F2" s="424"/>
      <c r="G2" s="424"/>
      <c r="H2" s="424"/>
      <c r="I2" s="424"/>
      <c r="J2" s="424"/>
      <c r="K2" s="424"/>
      <c r="L2" s="424"/>
      <c r="M2" s="424"/>
      <c r="N2" s="516"/>
    </row>
    <row r="3" spans="1:15" ht="13.5" customHeight="1" x14ac:dyDescent="0.2">
      <c r="A3" s="387" t="s">
        <v>115</v>
      </c>
      <c r="B3" s="388"/>
      <c r="C3" s="388"/>
      <c r="D3" s="388"/>
      <c r="E3" s="388"/>
      <c r="F3" s="388"/>
      <c r="G3" s="388"/>
      <c r="H3" s="388"/>
      <c r="I3" s="388"/>
      <c r="J3" s="388"/>
      <c r="K3" s="388"/>
      <c r="L3" s="388"/>
      <c r="M3" s="388"/>
      <c r="N3" s="389"/>
    </row>
    <row r="4" spans="1:15" ht="15" customHeight="1" x14ac:dyDescent="0.2">
      <c r="A4" s="511" t="s">
        <v>116</v>
      </c>
      <c r="B4" s="512"/>
      <c r="C4" s="512"/>
      <c r="D4" s="512"/>
      <c r="E4" s="512"/>
      <c r="F4" s="512"/>
      <c r="G4" s="448">
        <f>N1 - 3</f>
        <v>2014</v>
      </c>
      <c r="H4" s="448"/>
      <c r="I4" s="448">
        <f>N1-2</f>
        <v>2015</v>
      </c>
      <c r="J4" s="448"/>
      <c r="K4" s="448">
        <f>N1-1</f>
        <v>2016</v>
      </c>
      <c r="L4" s="448"/>
      <c r="M4" s="517">
        <v>2017</v>
      </c>
      <c r="N4" s="518"/>
      <c r="O4" s="6"/>
    </row>
    <row r="5" spans="1:15" ht="12.75" customHeight="1" x14ac:dyDescent="0.2">
      <c r="A5" s="504" t="s">
        <v>117</v>
      </c>
      <c r="B5" s="505"/>
      <c r="C5" s="505"/>
      <c r="D5" s="505"/>
      <c r="E5" s="505"/>
      <c r="F5" s="505"/>
      <c r="G5" s="506">
        <v>195</v>
      </c>
      <c r="H5" s="507"/>
      <c r="I5" s="508">
        <v>192</v>
      </c>
      <c r="J5" s="508"/>
      <c r="K5" s="508">
        <v>193</v>
      </c>
      <c r="L5" s="508"/>
      <c r="M5" s="509">
        <v>187</v>
      </c>
      <c r="N5" s="510"/>
    </row>
    <row r="6" spans="1:15" ht="12.75" customHeight="1" x14ac:dyDescent="0.2">
      <c r="A6" s="480" t="s">
        <v>118</v>
      </c>
      <c r="B6" s="481"/>
      <c r="C6" s="481"/>
      <c r="D6" s="481"/>
      <c r="E6" s="481"/>
      <c r="F6" s="481"/>
      <c r="G6" s="495">
        <v>4</v>
      </c>
      <c r="H6" s="496"/>
      <c r="I6" s="476">
        <v>4</v>
      </c>
      <c r="J6" s="476"/>
      <c r="K6" s="476">
        <v>3</v>
      </c>
      <c r="L6" s="476"/>
      <c r="M6" s="455">
        <v>5</v>
      </c>
      <c r="N6" s="456"/>
      <c r="O6" s="6"/>
    </row>
    <row r="7" spans="1:15" hidden="1" x14ac:dyDescent="0.2">
      <c r="A7" s="483"/>
      <c r="B7" s="484"/>
      <c r="C7" s="484"/>
      <c r="D7" s="484"/>
      <c r="E7" s="484"/>
      <c r="F7" s="484"/>
      <c r="G7" s="484"/>
      <c r="H7" s="484"/>
      <c r="I7" s="484"/>
      <c r="J7" s="484"/>
      <c r="K7" s="484"/>
      <c r="L7" s="484"/>
      <c r="M7" s="484"/>
      <c r="N7" s="519"/>
    </row>
    <row r="8" spans="1:15" ht="13.15" customHeight="1" x14ac:dyDescent="0.2">
      <c r="A8" s="511" t="s">
        <v>116</v>
      </c>
      <c r="B8" s="512"/>
      <c r="C8" s="512"/>
      <c r="D8" s="512"/>
      <c r="E8" s="512"/>
      <c r="F8" s="512"/>
      <c r="G8" s="448">
        <f>N1-3</f>
        <v>2014</v>
      </c>
      <c r="H8" s="448"/>
      <c r="I8" s="448">
        <f>N1-2</f>
        <v>2015</v>
      </c>
      <c r="J8" s="448"/>
      <c r="K8" s="448">
        <f>N1-1</f>
        <v>2016</v>
      </c>
      <c r="L8" s="503"/>
      <c r="M8" s="448">
        <v>2017</v>
      </c>
      <c r="N8" s="503"/>
    </row>
    <row r="9" spans="1:15" x14ac:dyDescent="0.2">
      <c r="A9" s="502" t="s">
        <v>119</v>
      </c>
      <c r="B9" s="451"/>
      <c r="C9" s="451"/>
      <c r="D9" s="451"/>
      <c r="E9" s="451"/>
      <c r="F9" s="451"/>
      <c r="G9" s="490">
        <v>0</v>
      </c>
      <c r="H9" s="490"/>
      <c r="I9" s="490">
        <v>3</v>
      </c>
      <c r="J9" s="490"/>
      <c r="K9" s="490">
        <v>0</v>
      </c>
      <c r="L9" s="490"/>
      <c r="M9" s="455">
        <v>1</v>
      </c>
      <c r="N9" s="456"/>
    </row>
    <row r="10" spans="1:15" x14ac:dyDescent="0.2">
      <c r="A10" s="480" t="s">
        <v>120</v>
      </c>
      <c r="B10" s="481"/>
      <c r="C10" s="481"/>
      <c r="D10" s="481"/>
      <c r="E10" s="481"/>
      <c r="F10" s="481"/>
      <c r="G10" s="476">
        <v>4</v>
      </c>
      <c r="H10" s="476"/>
      <c r="I10" s="476">
        <v>1</v>
      </c>
      <c r="J10" s="476"/>
      <c r="K10" s="476">
        <v>2</v>
      </c>
      <c r="L10" s="476"/>
      <c r="M10" s="455">
        <v>1</v>
      </c>
      <c r="N10" s="456"/>
    </row>
    <row r="11" spans="1:15" ht="13.15" customHeight="1" x14ac:dyDescent="0.2">
      <c r="A11" s="480" t="s">
        <v>121</v>
      </c>
      <c r="B11" s="481"/>
      <c r="C11" s="481"/>
      <c r="D11" s="481"/>
      <c r="E11" s="481"/>
      <c r="F11" s="481"/>
      <c r="G11" s="476">
        <v>12</v>
      </c>
      <c r="H11" s="495"/>
      <c r="I11" s="476">
        <v>2</v>
      </c>
      <c r="J11" s="495"/>
      <c r="K11" s="476">
        <v>4</v>
      </c>
      <c r="L11" s="495"/>
      <c r="M11" s="455">
        <v>3</v>
      </c>
      <c r="N11" s="456"/>
    </row>
    <row r="12" spans="1:15" x14ac:dyDescent="0.2">
      <c r="A12" s="483" t="s">
        <v>122</v>
      </c>
      <c r="B12" s="484"/>
      <c r="C12" s="484"/>
      <c r="D12" s="484"/>
      <c r="E12" s="484"/>
      <c r="F12" s="484"/>
      <c r="G12" s="477">
        <v>8</v>
      </c>
      <c r="H12" s="477"/>
      <c r="I12" s="477">
        <v>7</v>
      </c>
      <c r="J12" s="477"/>
      <c r="K12" s="477">
        <v>1</v>
      </c>
      <c r="L12" s="477"/>
      <c r="M12" s="455">
        <v>10</v>
      </c>
      <c r="N12" s="456"/>
    </row>
    <row r="13" spans="1:15" s="8" customFormat="1" ht="12.75" customHeight="1" x14ac:dyDescent="0.15">
      <c r="A13" s="493" t="s">
        <v>123</v>
      </c>
      <c r="B13" s="494"/>
      <c r="C13" s="494"/>
      <c r="D13" s="494"/>
      <c r="E13" s="494"/>
      <c r="F13" s="494"/>
      <c r="G13" s="448">
        <f>N1-3</f>
        <v>2014</v>
      </c>
      <c r="H13" s="448"/>
      <c r="I13" s="448">
        <f>N1-2</f>
        <v>2015</v>
      </c>
      <c r="J13" s="448"/>
      <c r="K13" s="448">
        <f>N1-1</f>
        <v>2016</v>
      </c>
      <c r="L13" s="448"/>
      <c r="M13" s="499">
        <f>N1</f>
        <v>2017</v>
      </c>
      <c r="N13" s="450"/>
      <c r="O13" s="7"/>
    </row>
    <row r="14" spans="1:15" ht="12.75" customHeight="1" x14ac:dyDescent="0.2">
      <c r="A14" s="487" t="s">
        <v>124</v>
      </c>
      <c r="B14" s="488"/>
      <c r="C14" s="488"/>
      <c r="D14" s="488"/>
      <c r="E14" s="489" t="s">
        <v>125</v>
      </c>
      <c r="F14" s="489"/>
      <c r="G14" s="500">
        <v>9</v>
      </c>
      <c r="H14" s="501"/>
      <c r="I14" s="500">
        <v>14</v>
      </c>
      <c r="J14" s="501"/>
      <c r="K14" s="500">
        <v>12</v>
      </c>
      <c r="L14" s="501"/>
      <c r="M14" s="491">
        <v>11</v>
      </c>
      <c r="N14" s="492"/>
      <c r="O14" s="9"/>
    </row>
    <row r="15" spans="1:15" ht="12.75" customHeight="1" x14ac:dyDescent="0.2">
      <c r="A15" s="480" t="s">
        <v>126</v>
      </c>
      <c r="B15" s="481"/>
      <c r="C15" s="481"/>
      <c r="D15" s="481"/>
      <c r="E15" s="482" t="s">
        <v>127</v>
      </c>
      <c r="F15" s="482" t="s">
        <v>127</v>
      </c>
      <c r="G15" s="495">
        <v>17</v>
      </c>
      <c r="H15" s="496"/>
      <c r="I15" s="495">
        <v>13</v>
      </c>
      <c r="J15" s="496"/>
      <c r="K15" s="495">
        <v>14</v>
      </c>
      <c r="L15" s="496"/>
      <c r="M15" s="455">
        <v>15</v>
      </c>
      <c r="N15" s="456"/>
      <c r="O15" s="9"/>
    </row>
    <row r="16" spans="1:15" ht="12.75" customHeight="1" x14ac:dyDescent="0.2">
      <c r="A16" s="480" t="s">
        <v>128</v>
      </c>
      <c r="B16" s="481"/>
      <c r="C16" s="481"/>
      <c r="D16" s="481"/>
      <c r="E16" s="482" t="s">
        <v>129</v>
      </c>
      <c r="F16" s="482" t="s">
        <v>129</v>
      </c>
      <c r="G16" s="495">
        <v>29</v>
      </c>
      <c r="H16" s="496"/>
      <c r="I16" s="495">
        <v>28</v>
      </c>
      <c r="J16" s="496"/>
      <c r="K16" s="495">
        <v>28</v>
      </c>
      <c r="L16" s="496"/>
      <c r="M16" s="455">
        <v>27</v>
      </c>
      <c r="N16" s="456"/>
      <c r="O16" s="9"/>
    </row>
    <row r="17" spans="1:15" x14ac:dyDescent="0.2">
      <c r="A17" s="480" t="s">
        <v>130</v>
      </c>
      <c r="B17" s="481"/>
      <c r="C17" s="481"/>
      <c r="D17" s="481"/>
      <c r="E17" s="482" t="s">
        <v>131</v>
      </c>
      <c r="F17" s="482" t="s">
        <v>131</v>
      </c>
      <c r="G17" s="495">
        <v>95</v>
      </c>
      <c r="H17" s="496"/>
      <c r="I17" s="495">
        <v>89</v>
      </c>
      <c r="J17" s="496"/>
      <c r="K17" s="495">
        <v>87</v>
      </c>
      <c r="L17" s="496"/>
      <c r="M17" s="455">
        <v>85</v>
      </c>
      <c r="N17" s="456"/>
    </row>
    <row r="18" spans="1:15" x14ac:dyDescent="0.2">
      <c r="A18" s="483" t="s">
        <v>132</v>
      </c>
      <c r="B18" s="484"/>
      <c r="C18" s="484"/>
      <c r="D18" s="484"/>
      <c r="E18" s="485" t="s">
        <v>133</v>
      </c>
      <c r="F18" s="485" t="s">
        <v>133</v>
      </c>
      <c r="G18" s="497">
        <v>45</v>
      </c>
      <c r="H18" s="498"/>
      <c r="I18" s="497">
        <v>48</v>
      </c>
      <c r="J18" s="498"/>
      <c r="K18" s="497">
        <v>52</v>
      </c>
      <c r="L18" s="498"/>
      <c r="M18" s="478">
        <v>49</v>
      </c>
      <c r="N18" s="479"/>
    </row>
    <row r="19" spans="1:15" x14ac:dyDescent="0.2">
      <c r="A19" s="493" t="s">
        <v>134</v>
      </c>
      <c r="B19" s="494"/>
      <c r="C19" s="494"/>
      <c r="D19" s="494"/>
      <c r="E19" s="494"/>
      <c r="F19" s="494"/>
      <c r="G19" s="448">
        <f>N1-3</f>
        <v>2014</v>
      </c>
      <c r="H19" s="448"/>
      <c r="I19" s="448">
        <f>N1-2</f>
        <v>2015</v>
      </c>
      <c r="J19" s="448"/>
      <c r="K19" s="448">
        <f>N1-1</f>
        <v>2016</v>
      </c>
      <c r="L19" s="448"/>
      <c r="M19" s="499">
        <f>N1</f>
        <v>2017</v>
      </c>
      <c r="N19" s="450"/>
    </row>
    <row r="20" spans="1:15" x14ac:dyDescent="0.2">
      <c r="A20" s="487" t="s">
        <v>135</v>
      </c>
      <c r="B20" s="488"/>
      <c r="C20" s="488"/>
      <c r="D20" s="488"/>
      <c r="E20" s="489" t="s">
        <v>136</v>
      </c>
      <c r="F20" s="489"/>
      <c r="G20" s="490">
        <v>5</v>
      </c>
      <c r="H20" s="490"/>
      <c r="I20" s="490">
        <v>8</v>
      </c>
      <c r="J20" s="490"/>
      <c r="K20" s="490">
        <v>7</v>
      </c>
      <c r="L20" s="490"/>
      <c r="M20" s="491">
        <v>6</v>
      </c>
      <c r="N20" s="492"/>
    </row>
    <row r="21" spans="1:15" x14ac:dyDescent="0.2">
      <c r="A21" s="480" t="s">
        <v>137</v>
      </c>
      <c r="B21" s="481"/>
      <c r="C21" s="481"/>
      <c r="D21" s="481"/>
      <c r="E21" s="486" t="s">
        <v>138</v>
      </c>
      <c r="F21" s="482"/>
      <c r="G21" s="476">
        <v>19</v>
      </c>
      <c r="H21" s="476"/>
      <c r="I21" s="476">
        <v>18</v>
      </c>
      <c r="J21" s="476"/>
      <c r="K21" s="476">
        <v>19</v>
      </c>
      <c r="L21" s="476"/>
      <c r="M21" s="455">
        <v>25</v>
      </c>
      <c r="N21" s="456"/>
    </row>
    <row r="22" spans="1:15" x14ac:dyDescent="0.2">
      <c r="A22" s="480" t="s">
        <v>139</v>
      </c>
      <c r="B22" s="481"/>
      <c r="C22" s="481"/>
      <c r="D22" s="481"/>
      <c r="E22" s="482" t="s">
        <v>140</v>
      </c>
      <c r="F22" s="482"/>
      <c r="G22" s="476">
        <v>34</v>
      </c>
      <c r="H22" s="476"/>
      <c r="I22" s="476">
        <v>31</v>
      </c>
      <c r="J22" s="476"/>
      <c r="K22" s="476">
        <v>31</v>
      </c>
      <c r="L22" s="476"/>
      <c r="M22" s="455">
        <v>31</v>
      </c>
      <c r="N22" s="456"/>
    </row>
    <row r="23" spans="1:15" x14ac:dyDescent="0.2">
      <c r="A23" s="480" t="s">
        <v>31</v>
      </c>
      <c r="B23" s="481"/>
      <c r="C23" s="481"/>
      <c r="D23" s="481"/>
      <c r="E23" s="482" t="s">
        <v>141</v>
      </c>
      <c r="F23" s="482"/>
      <c r="G23" s="476">
        <v>21</v>
      </c>
      <c r="H23" s="476"/>
      <c r="I23" s="476">
        <v>21</v>
      </c>
      <c r="J23" s="476"/>
      <c r="K23" s="476">
        <v>20</v>
      </c>
      <c r="L23" s="476"/>
      <c r="M23" s="455">
        <v>14</v>
      </c>
      <c r="N23" s="456"/>
    </row>
    <row r="24" spans="1:15" x14ac:dyDescent="0.2">
      <c r="A24" s="483"/>
      <c r="B24" s="484"/>
      <c r="C24" s="484"/>
      <c r="D24" s="484"/>
      <c r="E24" s="485"/>
      <c r="F24" s="485"/>
      <c r="G24" s="477"/>
      <c r="H24" s="477"/>
      <c r="I24" s="477"/>
      <c r="J24" s="477"/>
      <c r="K24" s="477"/>
      <c r="L24" s="477"/>
      <c r="M24" s="478"/>
      <c r="N24" s="479"/>
    </row>
    <row r="25" spans="1:15" ht="15.75" customHeight="1" thickBot="1" x14ac:dyDescent="0.25">
      <c r="A25" s="10" t="s">
        <v>142</v>
      </c>
      <c r="B25" s="11"/>
      <c r="C25" s="12"/>
      <c r="D25" s="13"/>
      <c r="E25" s="14"/>
      <c r="F25" s="11"/>
      <c r="G25" s="12"/>
      <c r="H25" s="15"/>
      <c r="I25" s="464"/>
      <c r="J25" s="465"/>
      <c r="K25" s="465"/>
      <c r="L25" s="466"/>
      <c r="M25" s="467">
        <v>200</v>
      </c>
      <c r="N25" s="468"/>
    </row>
    <row r="27" spans="1:15" ht="13.5" thickBot="1" x14ac:dyDescent="0.25"/>
    <row r="28" spans="1:15" x14ac:dyDescent="0.2">
      <c r="A28" s="469" t="s">
        <v>143</v>
      </c>
      <c r="B28" s="470"/>
      <c r="C28" s="470"/>
      <c r="D28" s="470"/>
      <c r="E28" s="470"/>
      <c r="F28" s="470"/>
      <c r="G28" s="470"/>
      <c r="H28" s="470"/>
      <c r="I28" s="470"/>
      <c r="J28" s="470"/>
      <c r="K28" s="470"/>
      <c r="L28" s="470"/>
      <c r="M28" s="470"/>
      <c r="N28" s="471"/>
    </row>
    <row r="29" spans="1:15" x14ac:dyDescent="0.2">
      <c r="A29" s="472" t="s">
        <v>144</v>
      </c>
      <c r="B29" s="473"/>
      <c r="C29" s="473"/>
      <c r="D29" s="473"/>
      <c r="E29" s="473"/>
      <c r="F29" s="473"/>
      <c r="G29" s="473"/>
      <c r="H29" s="473"/>
      <c r="I29" s="473"/>
      <c r="J29" s="473"/>
      <c r="K29" s="473"/>
      <c r="L29" s="473"/>
      <c r="M29" s="474"/>
      <c r="N29" s="475"/>
      <c r="O29" s="16"/>
    </row>
    <row r="30" spans="1:15" x14ac:dyDescent="0.2">
      <c r="A30" s="454" t="s">
        <v>145</v>
      </c>
      <c r="B30" s="438"/>
      <c r="C30" s="438"/>
      <c r="D30" s="438"/>
      <c r="E30" s="438"/>
      <c r="F30" s="438"/>
      <c r="G30" s="438"/>
      <c r="H30" s="438"/>
      <c r="I30" s="438"/>
      <c r="J30" s="438"/>
      <c r="K30" s="438"/>
      <c r="L30" s="438"/>
      <c r="M30" s="455">
        <v>0</v>
      </c>
      <c r="N30" s="456"/>
    </row>
    <row r="31" spans="1:15" ht="13.5" customHeight="1" x14ac:dyDescent="0.2">
      <c r="A31" s="461" t="s">
        <v>146</v>
      </c>
      <c r="B31" s="462"/>
      <c r="C31" s="462"/>
      <c r="D31" s="462"/>
      <c r="E31" s="462"/>
      <c r="F31" s="462"/>
      <c r="G31" s="462"/>
      <c r="H31" s="462"/>
      <c r="I31" s="462"/>
      <c r="J31" s="462"/>
      <c r="K31" s="462"/>
      <c r="L31" s="462"/>
      <c r="M31" s="462"/>
      <c r="N31" s="463"/>
    </row>
    <row r="32" spans="1:15" x14ac:dyDescent="0.2">
      <c r="A32" s="454" t="s">
        <v>147</v>
      </c>
      <c r="B32" s="438"/>
      <c r="C32" s="438"/>
      <c r="D32" s="438"/>
      <c r="E32" s="438"/>
      <c r="F32" s="438"/>
      <c r="G32" s="438"/>
      <c r="H32" s="438"/>
      <c r="I32" s="438"/>
      <c r="J32" s="438"/>
      <c r="K32" s="438"/>
      <c r="L32" s="438"/>
      <c r="M32" s="455">
        <v>0</v>
      </c>
      <c r="N32" s="456"/>
    </row>
    <row r="33" spans="1:14" ht="13.5" thickBot="1" x14ac:dyDescent="0.25">
      <c r="A33" s="457" t="s">
        <v>148</v>
      </c>
      <c r="B33" s="458"/>
      <c r="C33" s="458"/>
      <c r="D33" s="458"/>
      <c r="E33" s="458"/>
      <c r="F33" s="458"/>
      <c r="G33" s="458"/>
      <c r="H33" s="458"/>
      <c r="I33" s="458"/>
      <c r="J33" s="458"/>
      <c r="K33" s="458"/>
      <c r="L33" s="458"/>
      <c r="M33" s="459">
        <v>1</v>
      </c>
      <c r="N33" s="460"/>
    </row>
    <row r="35" spans="1:14" ht="13.5" thickBot="1" x14ac:dyDescent="0.25"/>
    <row r="36" spans="1:14" x14ac:dyDescent="0.2">
      <c r="A36" s="387" t="s">
        <v>149</v>
      </c>
      <c r="B36" s="388"/>
      <c r="C36" s="388"/>
      <c r="D36" s="388"/>
      <c r="E36" s="388"/>
      <c r="F36" s="388"/>
      <c r="G36" s="388"/>
      <c r="H36" s="388"/>
      <c r="I36" s="388"/>
      <c r="J36" s="388"/>
      <c r="K36" s="388"/>
      <c r="L36" s="388"/>
      <c r="M36" s="388"/>
      <c r="N36" s="389"/>
    </row>
    <row r="37" spans="1:14" x14ac:dyDescent="0.2">
      <c r="A37" s="17" t="s">
        <v>150</v>
      </c>
      <c r="B37" s="18"/>
      <c r="C37" s="18"/>
      <c r="D37" s="18"/>
      <c r="E37" s="18"/>
      <c r="F37" s="18"/>
      <c r="G37" s="448">
        <f>N1-3</f>
        <v>2014</v>
      </c>
      <c r="H37" s="448"/>
      <c r="I37" s="448">
        <f>N1-2</f>
        <v>2015</v>
      </c>
      <c r="J37" s="448"/>
      <c r="K37" s="448">
        <f>N1-1</f>
        <v>2016</v>
      </c>
      <c r="L37" s="448"/>
      <c r="M37" s="449">
        <f>N1</f>
        <v>2017</v>
      </c>
      <c r="N37" s="450"/>
    </row>
    <row r="38" spans="1:14" x14ac:dyDescent="0.2">
      <c r="A38" s="445" t="s">
        <v>151</v>
      </c>
      <c r="B38" s="446"/>
      <c r="C38" s="446"/>
      <c r="D38" s="19" t="s">
        <v>152</v>
      </c>
      <c r="E38" s="446"/>
      <c r="F38" s="447"/>
      <c r="G38" s="451">
        <v>0</v>
      </c>
      <c r="H38" s="451"/>
      <c r="I38" s="451">
        <v>0</v>
      </c>
      <c r="J38" s="451"/>
      <c r="K38" s="451">
        <v>0</v>
      </c>
      <c r="L38" s="451"/>
      <c r="M38" s="452">
        <v>0</v>
      </c>
      <c r="N38" s="453"/>
    </row>
    <row r="39" spans="1:14" x14ac:dyDescent="0.2">
      <c r="A39" s="435" t="s">
        <v>153</v>
      </c>
      <c r="B39" s="436"/>
      <c r="C39" s="436"/>
      <c r="D39" s="20" t="s">
        <v>152</v>
      </c>
      <c r="E39" s="436"/>
      <c r="F39" s="437"/>
      <c r="G39" s="438">
        <v>4.0999999999999996</v>
      </c>
      <c r="H39" s="438"/>
      <c r="I39" s="438">
        <v>4.0999999999999996</v>
      </c>
      <c r="J39" s="438"/>
      <c r="K39" s="438">
        <v>4.0999999999999996</v>
      </c>
      <c r="L39" s="438"/>
      <c r="M39" s="439">
        <v>4.0999999999999996</v>
      </c>
      <c r="N39" s="440"/>
    </row>
    <row r="40" spans="1:14" x14ac:dyDescent="0.2">
      <c r="A40" s="435" t="s">
        <v>154</v>
      </c>
      <c r="B40" s="436"/>
      <c r="C40" s="436"/>
      <c r="D40" s="20" t="s">
        <v>152</v>
      </c>
      <c r="E40" s="436"/>
      <c r="F40" s="437"/>
      <c r="G40" s="438">
        <v>6.2</v>
      </c>
      <c r="H40" s="438"/>
      <c r="I40" s="438">
        <v>6.2</v>
      </c>
      <c r="J40" s="438"/>
      <c r="K40" s="438">
        <v>6.2</v>
      </c>
      <c r="L40" s="438"/>
      <c r="M40" s="439">
        <v>6.2</v>
      </c>
      <c r="N40" s="440"/>
    </row>
    <row r="41" spans="1:14" x14ac:dyDescent="0.2">
      <c r="A41" s="435" t="s">
        <v>155</v>
      </c>
      <c r="B41" s="436"/>
      <c r="C41" s="436"/>
      <c r="D41" s="20" t="s">
        <v>152</v>
      </c>
      <c r="E41" s="436"/>
      <c r="F41" s="437"/>
      <c r="G41" s="438">
        <v>6.8</v>
      </c>
      <c r="H41" s="438"/>
      <c r="I41" s="438">
        <v>6.8</v>
      </c>
      <c r="J41" s="438"/>
      <c r="K41" s="438">
        <v>6.8</v>
      </c>
      <c r="L41" s="438"/>
      <c r="M41" s="439">
        <v>6.8</v>
      </c>
      <c r="N41" s="440"/>
    </row>
    <row r="42" spans="1:14" ht="13.5" thickBot="1" x14ac:dyDescent="0.25">
      <c r="A42" s="428" t="s">
        <v>156</v>
      </c>
      <c r="B42" s="429"/>
      <c r="C42" s="429"/>
      <c r="D42" s="21" t="s">
        <v>152</v>
      </c>
      <c r="E42" s="430"/>
      <c r="F42" s="431"/>
      <c r="G42" s="432">
        <v>0</v>
      </c>
      <c r="H42" s="432"/>
      <c r="I42" s="432">
        <v>0</v>
      </c>
      <c r="J42" s="432"/>
      <c r="K42" s="432">
        <v>0</v>
      </c>
      <c r="L42" s="432"/>
      <c r="M42" s="441">
        <v>0</v>
      </c>
      <c r="N42" s="442"/>
    </row>
    <row r="43" spans="1:14" ht="13.5" thickBot="1" x14ac:dyDescent="0.25">
      <c r="A43" s="22"/>
      <c r="B43" s="23"/>
      <c r="C43" s="23"/>
      <c r="D43" s="23"/>
      <c r="E43" s="433" t="s">
        <v>157</v>
      </c>
      <c r="F43" s="434"/>
      <c r="G43" s="433">
        <f>SUM(G38:H42)</f>
        <v>17.100000000000001</v>
      </c>
      <c r="H43" s="434"/>
      <c r="I43" s="433">
        <f>SUM(I38:J42)</f>
        <v>17.100000000000001</v>
      </c>
      <c r="J43" s="434"/>
      <c r="K43" s="433">
        <f>SUM(K38:L42)</f>
        <v>17.100000000000001</v>
      </c>
      <c r="L43" s="434"/>
      <c r="M43" s="443">
        <f>(M38+M39+M40+M41+M42)</f>
        <v>17.100000000000001</v>
      </c>
      <c r="N43" s="444"/>
    </row>
    <row r="46" spans="1:14" x14ac:dyDescent="0.2">
      <c r="A46" s="427"/>
      <c r="B46" s="427"/>
      <c r="C46" s="427"/>
      <c r="E46" s="24"/>
    </row>
    <row r="48" spans="1:14" x14ac:dyDescent="0.2">
      <c r="A48" s="427"/>
      <c r="B48" s="427"/>
    </row>
    <row r="49" spans="1:2" x14ac:dyDescent="0.2">
      <c r="A49" s="427"/>
      <c r="B49" s="427"/>
    </row>
    <row r="50" spans="1:2" x14ac:dyDescent="0.2">
      <c r="A50" s="427"/>
      <c r="B50" s="427"/>
    </row>
    <row r="51" spans="1:2" x14ac:dyDescent="0.2">
      <c r="A51" s="427"/>
      <c r="B51" s="427"/>
    </row>
    <row r="52" spans="1:2" x14ac:dyDescent="0.2">
      <c r="A52" s="427"/>
      <c r="B52" s="427"/>
    </row>
    <row r="53" spans="1:2" x14ac:dyDescent="0.2">
      <c r="A53" s="427"/>
      <c r="B53" s="427"/>
    </row>
    <row r="54" spans="1:2" x14ac:dyDescent="0.2">
      <c r="A54" s="427"/>
      <c r="B54" s="427"/>
    </row>
    <row r="55" spans="1:2" x14ac:dyDescent="0.2">
      <c r="A55" s="427"/>
      <c r="B55" s="427"/>
    </row>
    <row r="56" spans="1:2" x14ac:dyDescent="0.2">
      <c r="A56" s="427"/>
      <c r="B56" s="427"/>
    </row>
    <row r="57" spans="1:2" x14ac:dyDescent="0.2">
      <c r="A57" s="427"/>
      <c r="B57" s="427"/>
    </row>
    <row r="58" spans="1:2" x14ac:dyDescent="0.2">
      <c r="A58" s="427"/>
      <c r="B58" s="427"/>
    </row>
    <row r="59" spans="1:2" x14ac:dyDescent="0.2">
      <c r="A59" s="427"/>
      <c r="B59" s="427"/>
    </row>
    <row r="60" spans="1:2" x14ac:dyDescent="0.2">
      <c r="A60" s="427"/>
      <c r="B60" s="427"/>
    </row>
    <row r="61" spans="1:2" x14ac:dyDescent="0.2">
      <c r="A61" s="427"/>
      <c r="B61" s="427"/>
    </row>
    <row r="62" spans="1:2" x14ac:dyDescent="0.2">
      <c r="A62" s="427"/>
      <c r="B62" s="427"/>
    </row>
    <row r="63" spans="1:2" x14ac:dyDescent="0.2">
      <c r="A63" s="427"/>
      <c r="B63" s="427"/>
    </row>
    <row r="64" spans="1:2" x14ac:dyDescent="0.2">
      <c r="A64" s="427"/>
      <c r="B64" s="427"/>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7" type="noConversion"/>
  <pageMargins left="0.39370078740157483" right="0.39370078740157483" top="0.6692913385826772" bottom="0.19685039370078741" header="0.19685039370078741" footer="0.19685039370078741"/>
  <pageSetup paperSize="9" scale="66"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abSelected="1" topLeftCell="B1" zoomScaleNormal="100" zoomScalePageLayoutView="90" workbookViewId="0">
      <selection activeCell="K52" sqref="K52:L52"/>
    </sheetView>
  </sheetViews>
  <sheetFormatPr defaultRowHeight="12.75" x14ac:dyDescent="0.2"/>
  <cols>
    <col min="1" max="4" width="9.140625" style="5"/>
    <col min="5" max="6" width="14" style="5" bestFit="1" customWidth="1"/>
    <col min="7" max="7" width="14.28515625" style="5" bestFit="1" customWidth="1"/>
    <col min="8" max="8" width="12.7109375" style="5" customWidth="1"/>
    <col min="9" max="9" width="12.42578125" style="5" customWidth="1"/>
    <col min="10" max="10" width="13" style="5" customWidth="1"/>
    <col min="11" max="11" width="12.85546875" style="5" customWidth="1"/>
    <col min="12" max="12" width="13" style="5" customWidth="1"/>
    <col min="13" max="13" width="9.140625" style="5"/>
    <col min="14" max="14" width="19" style="5" bestFit="1" customWidth="1"/>
    <col min="15" max="16384" width="9.140625" style="5"/>
  </cols>
  <sheetData>
    <row r="1" spans="1:15" ht="21.75" customHeight="1" x14ac:dyDescent="0.2">
      <c r="A1" s="601"/>
      <c r="B1" s="602"/>
      <c r="C1" s="602"/>
      <c r="D1" s="602"/>
      <c r="E1" s="602"/>
      <c r="F1" s="602"/>
      <c r="G1" s="602"/>
      <c r="H1" s="602"/>
      <c r="I1" s="602"/>
      <c r="J1" s="602"/>
      <c r="K1" s="25" t="s">
        <v>113</v>
      </c>
      <c r="L1" s="26">
        <v>2017</v>
      </c>
    </row>
    <row r="2" spans="1:15" ht="24.75" customHeight="1" x14ac:dyDescent="0.2">
      <c r="A2" s="603" t="s">
        <v>158</v>
      </c>
      <c r="B2" s="604"/>
      <c r="C2" s="604"/>
      <c r="D2" s="604"/>
      <c r="E2" s="604"/>
      <c r="F2" s="604"/>
      <c r="G2" s="604"/>
      <c r="H2" s="604"/>
      <c r="I2" s="604"/>
      <c r="J2" s="604"/>
      <c r="K2" s="604"/>
      <c r="L2" s="605"/>
    </row>
    <row r="3" spans="1:15" x14ac:dyDescent="0.2">
      <c r="A3" s="606" t="s">
        <v>159</v>
      </c>
      <c r="B3" s="607"/>
      <c r="C3" s="607"/>
      <c r="D3" s="607"/>
      <c r="E3" s="607"/>
      <c r="F3" s="607"/>
      <c r="G3" s="607"/>
      <c r="H3" s="607"/>
      <c r="I3" s="607"/>
      <c r="J3" s="607"/>
      <c r="K3" s="607"/>
      <c r="L3" s="608"/>
      <c r="M3" s="27"/>
      <c r="N3" s="27"/>
      <c r="O3" s="27"/>
    </row>
    <row r="4" spans="1:15" ht="16.5" customHeight="1" x14ac:dyDescent="0.2">
      <c r="A4" s="609" t="s">
        <v>160</v>
      </c>
      <c r="B4" s="610"/>
      <c r="C4" s="610"/>
      <c r="D4" s="610"/>
      <c r="E4" s="557">
        <f>$L$1-3</f>
        <v>2014</v>
      </c>
      <c r="F4" s="557"/>
      <c r="G4" s="557">
        <f>$L$1-2</f>
        <v>2015</v>
      </c>
      <c r="H4" s="557"/>
      <c r="I4" s="557">
        <f>$L$1-1</f>
        <v>2016</v>
      </c>
      <c r="J4" s="557"/>
      <c r="K4" s="557">
        <f>$L$1</f>
        <v>2017</v>
      </c>
      <c r="L4" s="558"/>
    </row>
    <row r="5" spans="1:15" ht="18" customHeight="1" x14ac:dyDescent="0.2">
      <c r="A5" s="611"/>
      <c r="B5" s="612"/>
      <c r="C5" s="610"/>
      <c r="D5" s="610"/>
      <c r="E5" s="28" t="s">
        <v>161</v>
      </c>
      <c r="F5" s="29" t="s">
        <v>162</v>
      </c>
      <c r="G5" s="28" t="s">
        <v>161</v>
      </c>
      <c r="H5" s="29" t="s">
        <v>162</v>
      </c>
      <c r="I5" s="28" t="s">
        <v>161</v>
      </c>
      <c r="J5" s="29" t="s">
        <v>162</v>
      </c>
      <c r="K5" s="30" t="s">
        <v>161</v>
      </c>
      <c r="L5" s="31" t="s">
        <v>162</v>
      </c>
    </row>
    <row r="6" spans="1:15" ht="24.75" customHeight="1" x14ac:dyDescent="0.2">
      <c r="A6" s="582" t="s">
        <v>163</v>
      </c>
      <c r="B6" s="583"/>
      <c r="C6" s="583"/>
      <c r="D6" s="583"/>
      <c r="E6" s="32"/>
      <c r="F6" s="33"/>
      <c r="G6" s="34"/>
      <c r="H6" s="33"/>
      <c r="I6" s="34">
        <v>0</v>
      </c>
      <c r="J6" s="33"/>
      <c r="K6" s="35">
        <v>0</v>
      </c>
      <c r="L6" s="36"/>
    </row>
    <row r="7" spans="1:15" ht="24.75" customHeight="1" x14ac:dyDescent="0.2">
      <c r="A7" s="582" t="s">
        <v>164</v>
      </c>
      <c r="B7" s="583"/>
      <c r="C7" s="583"/>
      <c r="D7" s="583"/>
      <c r="E7" s="32"/>
      <c r="F7" s="33"/>
      <c r="G7" s="34"/>
      <c r="H7" s="33"/>
      <c r="I7" s="34">
        <v>0</v>
      </c>
      <c r="J7" s="33"/>
      <c r="K7" s="35">
        <v>0</v>
      </c>
      <c r="L7" s="36"/>
    </row>
    <row r="8" spans="1:15" ht="24.75" customHeight="1" x14ac:dyDescent="0.2">
      <c r="A8" s="582" t="s">
        <v>165</v>
      </c>
      <c r="B8" s="583"/>
      <c r="C8" s="583"/>
      <c r="D8" s="583"/>
      <c r="E8" s="32"/>
      <c r="F8" s="37"/>
      <c r="G8" s="34">
        <v>140704.19</v>
      </c>
      <c r="H8" s="38">
        <v>119381.81</v>
      </c>
      <c r="I8" s="34">
        <v>160065.82</v>
      </c>
      <c r="J8" s="38">
        <v>142682.29999999999</v>
      </c>
      <c r="K8" s="35">
        <v>181596.74</v>
      </c>
      <c r="L8" s="39">
        <v>165939.16</v>
      </c>
    </row>
    <row r="9" spans="1:15" ht="24.75" customHeight="1" x14ac:dyDescent="0.2">
      <c r="A9" s="582" t="s">
        <v>166</v>
      </c>
      <c r="B9" s="583"/>
      <c r="C9" s="583"/>
      <c r="D9" s="583"/>
      <c r="E9" s="32"/>
      <c r="F9" s="37"/>
      <c r="G9" s="34">
        <v>34603.71</v>
      </c>
      <c r="H9" s="38">
        <f>G9</f>
        <v>34603.71</v>
      </c>
      <c r="I9" s="34">
        <v>29559.99</v>
      </c>
      <c r="J9" s="38">
        <v>29559.99</v>
      </c>
      <c r="K9" s="35">
        <v>29175.74</v>
      </c>
      <c r="L9" s="39">
        <v>27564.37</v>
      </c>
      <c r="N9" s="40"/>
    </row>
    <row r="10" spans="1:15" ht="24.75" customHeight="1" x14ac:dyDescent="0.2">
      <c r="A10" s="582" t="s">
        <v>167</v>
      </c>
      <c r="B10" s="583"/>
      <c r="C10" s="583"/>
      <c r="D10" s="583"/>
      <c r="E10" s="32"/>
      <c r="F10" s="37"/>
      <c r="G10" s="34">
        <v>12732.85</v>
      </c>
      <c r="H10" s="38">
        <v>11662.55</v>
      </c>
      <c r="I10" s="34">
        <v>14532.62</v>
      </c>
      <c r="J10" s="38">
        <v>12073.96</v>
      </c>
      <c r="K10" s="35">
        <v>18649.27</v>
      </c>
      <c r="L10" s="39">
        <v>16796.27</v>
      </c>
    </row>
    <row r="11" spans="1:15" ht="24.75" customHeight="1" x14ac:dyDescent="0.2">
      <c r="A11" s="582" t="s">
        <v>168</v>
      </c>
      <c r="B11" s="583"/>
      <c r="C11" s="583"/>
      <c r="D11" s="583"/>
      <c r="E11" s="32"/>
      <c r="F11" s="37"/>
      <c r="G11" s="34">
        <v>0</v>
      </c>
      <c r="H11" s="38">
        <v>0</v>
      </c>
      <c r="I11" s="34">
        <v>9940.83</v>
      </c>
      <c r="J11" s="38">
        <v>9940.83</v>
      </c>
      <c r="K11" s="35">
        <v>0</v>
      </c>
      <c r="L11" s="39">
        <v>0</v>
      </c>
    </row>
    <row r="12" spans="1:15" ht="24.75" customHeight="1" x14ac:dyDescent="0.2">
      <c r="A12" s="582" t="s">
        <v>169</v>
      </c>
      <c r="B12" s="583"/>
      <c r="C12" s="583"/>
      <c r="D12" s="583"/>
      <c r="E12" s="32"/>
      <c r="F12" s="37"/>
      <c r="G12" s="34">
        <v>0</v>
      </c>
      <c r="H12" s="38">
        <v>0</v>
      </c>
      <c r="I12" s="34">
        <v>0</v>
      </c>
      <c r="J12" s="38">
        <v>0</v>
      </c>
      <c r="K12" s="35">
        <v>0</v>
      </c>
      <c r="L12" s="39">
        <v>0</v>
      </c>
    </row>
    <row r="13" spans="1:15" ht="24.75" customHeight="1" x14ac:dyDescent="0.2">
      <c r="A13" s="598" t="s">
        <v>170</v>
      </c>
      <c r="B13" s="588"/>
      <c r="C13" s="588"/>
      <c r="D13" s="588"/>
      <c r="E13" s="32"/>
      <c r="F13" s="37"/>
      <c r="G13" s="34">
        <v>23807.06</v>
      </c>
      <c r="H13" s="38">
        <v>20807.060000000001</v>
      </c>
      <c r="I13" s="34">
        <v>38783.764999999999</v>
      </c>
      <c r="J13" s="38">
        <v>26131.73</v>
      </c>
      <c r="K13" s="35">
        <v>36953.35</v>
      </c>
      <c r="L13" s="39">
        <v>33802.559999999998</v>
      </c>
    </row>
    <row r="14" spans="1:15" ht="24.75" customHeight="1" thickBot="1" x14ac:dyDescent="0.25">
      <c r="A14" s="589" t="s">
        <v>171</v>
      </c>
      <c r="B14" s="590"/>
      <c r="C14" s="590"/>
      <c r="D14" s="590"/>
      <c r="E14" s="41">
        <f t="shared" ref="E14:K14" si="0">SUM(E6:E13)</f>
        <v>0</v>
      </c>
      <c r="F14" s="41">
        <f t="shared" si="0"/>
        <v>0</v>
      </c>
      <c r="G14" s="41">
        <f>SUM(G6:G13)</f>
        <v>211847.81</v>
      </c>
      <c r="H14" s="41">
        <f t="shared" si="0"/>
        <v>186455.12999999998</v>
      </c>
      <c r="I14" s="41">
        <f>SUM(I6:I13)</f>
        <v>252883.02499999997</v>
      </c>
      <c r="J14" s="41">
        <f t="shared" si="0"/>
        <v>220388.80999999997</v>
      </c>
      <c r="K14" s="41">
        <f t="shared" si="0"/>
        <v>266375.09999999998</v>
      </c>
      <c r="L14" s="42">
        <f>SUM(L8:L13)</f>
        <v>244102.36</v>
      </c>
    </row>
    <row r="15" spans="1:15" ht="14.25" customHeight="1" thickBot="1" x14ac:dyDescent="0.25">
      <c r="A15" s="43"/>
      <c r="B15" s="44"/>
      <c r="C15" s="44"/>
      <c r="D15" s="44"/>
      <c r="E15" s="44"/>
      <c r="F15" s="44"/>
      <c r="G15" s="44"/>
      <c r="H15" s="44"/>
      <c r="I15" s="44"/>
      <c r="J15" s="44"/>
      <c r="K15" s="44"/>
      <c r="L15" s="45"/>
    </row>
    <row r="16" spans="1:15" ht="15" customHeight="1" x14ac:dyDescent="0.2">
      <c r="A16" s="591" t="s">
        <v>172</v>
      </c>
      <c r="B16" s="592"/>
      <c r="C16" s="592"/>
      <c r="D16" s="592"/>
      <c r="E16" s="592"/>
      <c r="F16" s="592"/>
      <c r="G16" s="592"/>
      <c r="H16" s="592"/>
      <c r="I16" s="592"/>
      <c r="J16" s="592"/>
      <c r="K16" s="592"/>
      <c r="L16" s="593"/>
      <c r="M16" s="46"/>
    </row>
    <row r="17" spans="1:12" ht="15" customHeight="1" x14ac:dyDescent="0.2">
      <c r="A17" s="596" t="s">
        <v>160</v>
      </c>
      <c r="B17" s="597"/>
      <c r="C17" s="597"/>
      <c r="D17" s="597"/>
      <c r="E17" s="557">
        <f>$L$1-3</f>
        <v>2014</v>
      </c>
      <c r="F17" s="557"/>
      <c r="G17" s="557">
        <f>$L$1-2</f>
        <v>2015</v>
      </c>
      <c r="H17" s="557"/>
      <c r="I17" s="557">
        <f>$L$1-1</f>
        <v>2016</v>
      </c>
      <c r="J17" s="557"/>
      <c r="K17" s="557">
        <f>$L$1</f>
        <v>2017</v>
      </c>
      <c r="L17" s="558"/>
    </row>
    <row r="18" spans="1:12" ht="12.75" customHeight="1" x14ac:dyDescent="0.2">
      <c r="A18" s="599"/>
      <c r="B18" s="600"/>
      <c r="C18" s="597"/>
      <c r="D18" s="597"/>
      <c r="E18" s="28" t="s">
        <v>173</v>
      </c>
      <c r="F18" s="29" t="s">
        <v>174</v>
      </c>
      <c r="G18" s="28" t="s">
        <v>173</v>
      </c>
      <c r="H18" s="29" t="s">
        <v>174</v>
      </c>
      <c r="I18" s="28" t="s">
        <v>173</v>
      </c>
      <c r="J18" s="29" t="s">
        <v>174</v>
      </c>
      <c r="K18" s="30" t="s">
        <v>173</v>
      </c>
      <c r="L18" s="31" t="s">
        <v>174</v>
      </c>
    </row>
    <row r="19" spans="1:12" ht="24.75" customHeight="1" x14ac:dyDescent="0.2">
      <c r="A19" s="598" t="s">
        <v>175</v>
      </c>
      <c r="B19" s="588"/>
      <c r="C19" s="588"/>
      <c r="D19" s="588"/>
      <c r="E19" s="32"/>
      <c r="F19" s="37"/>
      <c r="G19" s="32">
        <v>213757.71</v>
      </c>
      <c r="H19" s="37">
        <v>126667.92</v>
      </c>
      <c r="I19" s="32">
        <v>184467.71</v>
      </c>
      <c r="J19" s="37">
        <v>113573.36</v>
      </c>
      <c r="K19" s="35">
        <v>186881.43</v>
      </c>
      <c r="L19" s="39">
        <v>141278.5</v>
      </c>
    </row>
    <row r="20" spans="1:12" ht="24.75" customHeight="1" x14ac:dyDescent="0.2">
      <c r="A20" s="598" t="s">
        <v>176</v>
      </c>
      <c r="B20" s="588"/>
      <c r="C20" s="588"/>
      <c r="D20" s="588"/>
      <c r="E20" s="32"/>
      <c r="F20" s="37"/>
      <c r="G20" s="32">
        <v>0</v>
      </c>
      <c r="H20" s="37">
        <v>0</v>
      </c>
      <c r="I20" s="32">
        <v>6781.9</v>
      </c>
      <c r="J20" s="37">
        <v>0</v>
      </c>
      <c r="K20" s="35">
        <v>0</v>
      </c>
      <c r="L20" s="39"/>
    </row>
    <row r="21" spans="1:12" ht="24.75" customHeight="1" x14ac:dyDescent="0.2">
      <c r="A21" s="582" t="s">
        <v>177</v>
      </c>
      <c r="B21" s="583"/>
      <c r="C21" s="583"/>
      <c r="D21" s="583"/>
      <c r="E21" s="32"/>
      <c r="F21" s="37"/>
      <c r="G21" s="32">
        <v>0</v>
      </c>
      <c r="H21" s="37">
        <v>0</v>
      </c>
      <c r="I21" s="32">
        <v>0</v>
      </c>
      <c r="J21" s="37">
        <v>0</v>
      </c>
      <c r="K21" s="35">
        <v>500</v>
      </c>
      <c r="L21" s="39"/>
    </row>
    <row r="22" spans="1:12" ht="24.75" customHeight="1" x14ac:dyDescent="0.2">
      <c r="A22" s="598" t="s">
        <v>178</v>
      </c>
      <c r="B22" s="588"/>
      <c r="C22" s="588"/>
      <c r="D22" s="588"/>
      <c r="E22" s="32"/>
      <c r="F22" s="37"/>
      <c r="G22" s="32">
        <v>7215.54</v>
      </c>
      <c r="H22" s="37">
        <f>G22</f>
        <v>7215.54</v>
      </c>
      <c r="I22" s="32">
        <v>4707.95</v>
      </c>
      <c r="J22" s="37">
        <v>2326.39</v>
      </c>
      <c r="K22" s="35">
        <v>4933.92</v>
      </c>
      <c r="L22" s="39">
        <v>4933.92</v>
      </c>
    </row>
    <row r="23" spans="1:12" ht="24.75" customHeight="1" x14ac:dyDescent="0.2">
      <c r="A23" s="598" t="s">
        <v>179</v>
      </c>
      <c r="B23" s="588"/>
      <c r="C23" s="588"/>
      <c r="D23" s="588"/>
      <c r="E23" s="32"/>
      <c r="F23" s="37"/>
      <c r="G23" s="32">
        <v>0</v>
      </c>
      <c r="H23" s="37">
        <v>0</v>
      </c>
      <c r="I23" s="32">
        <v>0</v>
      </c>
      <c r="J23" s="37">
        <v>0</v>
      </c>
      <c r="K23" s="35">
        <v>0</v>
      </c>
      <c r="L23" s="39"/>
    </row>
    <row r="24" spans="1:12" ht="24.75" customHeight="1" x14ac:dyDescent="0.2">
      <c r="A24" s="598" t="s">
        <v>180</v>
      </c>
      <c r="B24" s="588"/>
      <c r="C24" s="588"/>
      <c r="D24" s="588"/>
      <c r="E24" s="32"/>
      <c r="F24" s="37"/>
      <c r="G24" s="32">
        <v>23807.06</v>
      </c>
      <c r="H24" s="37">
        <v>23390.36</v>
      </c>
      <c r="I24" s="32">
        <v>38783.760000000002</v>
      </c>
      <c r="J24" s="37">
        <v>29137.22</v>
      </c>
      <c r="K24" s="35">
        <v>36953.35</v>
      </c>
      <c r="L24" s="39">
        <v>35092.75</v>
      </c>
    </row>
    <row r="25" spans="1:12" s="47" customFormat="1" ht="24.75" customHeight="1" thickBot="1" x14ac:dyDescent="0.25">
      <c r="A25" s="589" t="s">
        <v>181</v>
      </c>
      <c r="B25" s="590"/>
      <c r="C25" s="590"/>
      <c r="D25" s="590"/>
      <c r="E25" s="41">
        <f t="shared" ref="E25:L25" si="1">SUM(E19:E24)</f>
        <v>0</v>
      </c>
      <c r="F25" s="41">
        <f t="shared" si="1"/>
        <v>0</v>
      </c>
      <c r="G25" s="41">
        <f t="shared" si="1"/>
        <v>244780.31</v>
      </c>
      <c r="H25" s="41">
        <f t="shared" si="1"/>
        <v>157273.82</v>
      </c>
      <c r="I25" s="41">
        <f t="shared" si="1"/>
        <v>234741.32</v>
      </c>
      <c r="J25" s="41">
        <f t="shared" si="1"/>
        <v>145036.97</v>
      </c>
      <c r="K25" s="41">
        <f t="shared" si="1"/>
        <v>229268.7</v>
      </c>
      <c r="L25" s="42">
        <f t="shared" si="1"/>
        <v>181305.17</v>
      </c>
    </row>
    <row r="26" spans="1:12" ht="14.25" customHeight="1" thickBot="1" x14ac:dyDescent="0.25">
      <c r="A26" s="43"/>
      <c r="B26" s="44"/>
      <c r="C26" s="44"/>
      <c r="D26" s="44"/>
      <c r="E26" s="44"/>
      <c r="F26" s="44"/>
      <c r="G26" s="44"/>
      <c r="H26" s="44"/>
      <c r="I26" s="44"/>
      <c r="J26" s="44"/>
      <c r="K26" s="44"/>
      <c r="L26" s="45"/>
    </row>
    <row r="27" spans="1:12" ht="14.25" customHeight="1" x14ac:dyDescent="0.2">
      <c r="A27" s="591" t="s">
        <v>182</v>
      </c>
      <c r="B27" s="592"/>
      <c r="C27" s="592"/>
      <c r="D27" s="592"/>
      <c r="E27" s="592"/>
      <c r="F27" s="592"/>
      <c r="G27" s="592"/>
      <c r="H27" s="592"/>
      <c r="I27" s="592"/>
      <c r="J27" s="592"/>
      <c r="K27" s="592"/>
      <c r="L27" s="593"/>
    </row>
    <row r="28" spans="1:12" ht="14.25" customHeight="1" x14ac:dyDescent="0.2">
      <c r="A28" s="596" t="s">
        <v>183</v>
      </c>
      <c r="B28" s="597" t="s">
        <v>184</v>
      </c>
      <c r="C28" s="597"/>
      <c r="D28" s="597"/>
      <c r="E28" s="557">
        <f>$L$1-3</f>
        <v>2014</v>
      </c>
      <c r="F28" s="557"/>
      <c r="G28" s="557">
        <f>$L$1-2</f>
        <v>2015</v>
      </c>
      <c r="H28" s="557"/>
      <c r="I28" s="557">
        <f>$L$1-1</f>
        <v>2016</v>
      </c>
      <c r="J28" s="557"/>
      <c r="K28" s="557">
        <f>$L$1</f>
        <v>2017</v>
      </c>
      <c r="L28" s="558"/>
    </row>
    <row r="29" spans="1:12" ht="14.25" customHeight="1" x14ac:dyDescent="0.2">
      <c r="A29" s="596"/>
      <c r="B29" s="597"/>
      <c r="C29" s="597"/>
      <c r="D29" s="597"/>
      <c r="E29" s="29" t="s">
        <v>185</v>
      </c>
      <c r="F29" s="29" t="s">
        <v>186</v>
      </c>
      <c r="G29" s="29" t="s">
        <v>185</v>
      </c>
      <c r="H29" s="29" t="s">
        <v>186</v>
      </c>
      <c r="I29" s="29" t="s">
        <v>185</v>
      </c>
      <c r="J29" s="29" t="s">
        <v>186</v>
      </c>
      <c r="K29" s="48" t="s">
        <v>185</v>
      </c>
      <c r="L29" s="31" t="s">
        <v>186</v>
      </c>
    </row>
    <row r="30" spans="1:12" ht="28.5" customHeight="1" x14ac:dyDescent="0.2">
      <c r="A30" s="49">
        <v>1</v>
      </c>
      <c r="B30" s="583" t="s">
        <v>187</v>
      </c>
      <c r="C30" s="583"/>
      <c r="D30" s="583"/>
      <c r="E30" s="32"/>
      <c r="F30" s="37"/>
      <c r="G30" s="32">
        <v>83819.539999999994</v>
      </c>
      <c r="H30" s="37">
        <v>12235.34</v>
      </c>
      <c r="I30" s="32">
        <v>48434.51</v>
      </c>
      <c r="J30" s="37">
        <v>8812.74</v>
      </c>
      <c r="K30" s="35">
        <v>42727.3</v>
      </c>
      <c r="L30" s="39">
        <v>11249.34</v>
      </c>
    </row>
    <row r="31" spans="1:12" ht="14.25" customHeight="1" x14ac:dyDescent="0.2">
      <c r="A31" s="49">
        <v>2</v>
      </c>
      <c r="B31" s="588" t="s">
        <v>188</v>
      </c>
      <c r="C31" s="588"/>
      <c r="D31" s="588"/>
      <c r="E31" s="32"/>
      <c r="F31" s="37"/>
      <c r="G31" s="32">
        <v>0</v>
      </c>
      <c r="H31" s="37">
        <v>0</v>
      </c>
      <c r="I31" s="32">
        <v>0</v>
      </c>
      <c r="J31" s="37">
        <v>0</v>
      </c>
      <c r="K31" s="35">
        <v>1611.37</v>
      </c>
      <c r="L31" s="39">
        <v>0</v>
      </c>
    </row>
    <row r="32" spans="1:12" ht="14.25" customHeight="1" x14ac:dyDescent="0.2">
      <c r="A32" s="49">
        <v>3</v>
      </c>
      <c r="B32" s="588" t="s">
        <v>189</v>
      </c>
      <c r="C32" s="588"/>
      <c r="D32" s="588"/>
      <c r="E32" s="32"/>
      <c r="F32" s="37"/>
      <c r="G32" s="32">
        <v>22640.57</v>
      </c>
      <c r="H32" s="37">
        <v>12744.7</v>
      </c>
      <c r="I32" s="32">
        <v>8508.2999999999993</v>
      </c>
      <c r="J32" s="37">
        <v>6154.91</v>
      </c>
      <c r="K32" s="35">
        <v>3375.62</v>
      </c>
      <c r="L32" s="39">
        <v>4683.1499999999996</v>
      </c>
    </row>
    <row r="33" spans="1:12" ht="14.25" customHeight="1" x14ac:dyDescent="0.2">
      <c r="A33" s="49">
        <v>4</v>
      </c>
      <c r="B33" s="588" t="s">
        <v>190</v>
      </c>
      <c r="C33" s="588"/>
      <c r="D33" s="588"/>
      <c r="E33" s="32"/>
      <c r="F33" s="37"/>
      <c r="G33" s="32">
        <v>0</v>
      </c>
      <c r="H33" s="37">
        <v>0</v>
      </c>
      <c r="I33" s="32">
        <v>0</v>
      </c>
      <c r="J33" s="37">
        <v>0</v>
      </c>
      <c r="K33" s="35">
        <v>0</v>
      </c>
      <c r="L33" s="39">
        <v>0</v>
      </c>
    </row>
    <row r="34" spans="1:12" ht="14.25" customHeight="1" x14ac:dyDescent="0.2">
      <c r="A34" s="49">
        <v>6</v>
      </c>
      <c r="B34" s="588" t="s">
        <v>191</v>
      </c>
      <c r="C34" s="588"/>
      <c r="D34" s="588"/>
      <c r="E34" s="32"/>
      <c r="F34" s="37"/>
      <c r="G34" s="32">
        <v>1168.82</v>
      </c>
      <c r="H34" s="37">
        <v>0</v>
      </c>
      <c r="I34" s="32">
        <v>0</v>
      </c>
      <c r="J34" s="37">
        <v>0</v>
      </c>
      <c r="K34" s="35">
        <v>0</v>
      </c>
      <c r="L34" s="39">
        <v>0</v>
      </c>
    </row>
    <row r="35" spans="1:12" ht="14.25" customHeight="1" x14ac:dyDescent="0.2">
      <c r="A35" s="49">
        <v>9</v>
      </c>
      <c r="B35" s="588" t="s">
        <v>192</v>
      </c>
      <c r="C35" s="588"/>
      <c r="D35" s="588"/>
      <c r="E35" s="32"/>
      <c r="F35" s="37"/>
      <c r="G35" s="32">
        <v>6058.2</v>
      </c>
      <c r="H35" s="37">
        <v>3000</v>
      </c>
      <c r="I35" s="32">
        <v>3000</v>
      </c>
      <c r="J35" s="37">
        <v>3000</v>
      </c>
      <c r="K35" s="35">
        <v>3441.79</v>
      </c>
      <c r="L35" s="39">
        <v>3000</v>
      </c>
    </row>
    <row r="36" spans="1:12" s="47" customFormat="1" ht="14.25" customHeight="1" x14ac:dyDescent="0.2">
      <c r="A36" s="594" t="s">
        <v>193</v>
      </c>
      <c r="B36" s="595"/>
      <c r="C36" s="595"/>
      <c r="D36" s="595"/>
      <c r="E36" s="50">
        <f t="shared" ref="E36:L36" si="2">SUM(E30:E35)</f>
        <v>0</v>
      </c>
      <c r="F36" s="50">
        <f t="shared" si="2"/>
        <v>0</v>
      </c>
      <c r="G36" s="50">
        <f t="shared" si="2"/>
        <v>113687.12999999999</v>
      </c>
      <c r="H36" s="50">
        <f t="shared" si="2"/>
        <v>27980.04</v>
      </c>
      <c r="I36" s="50">
        <f t="shared" si="2"/>
        <v>59942.81</v>
      </c>
      <c r="J36" s="50">
        <f t="shared" si="2"/>
        <v>17967.650000000001</v>
      </c>
      <c r="K36" s="50">
        <f t="shared" si="2"/>
        <v>51156.080000000009</v>
      </c>
      <c r="L36" s="51">
        <f t="shared" si="2"/>
        <v>18932.489999999998</v>
      </c>
    </row>
    <row r="37" spans="1:12" ht="14.25" customHeight="1" x14ac:dyDescent="0.2">
      <c r="A37" s="596" t="s">
        <v>183</v>
      </c>
      <c r="B37" s="597" t="s">
        <v>194</v>
      </c>
      <c r="C37" s="597"/>
      <c r="D37" s="597"/>
      <c r="E37" s="557">
        <f>$L$1-3</f>
        <v>2014</v>
      </c>
      <c r="F37" s="557"/>
      <c r="G37" s="557">
        <f>$L$1-2</f>
        <v>2015</v>
      </c>
      <c r="H37" s="557"/>
      <c r="I37" s="557">
        <f>$L$1-1</f>
        <v>2016</v>
      </c>
      <c r="J37" s="557"/>
      <c r="K37" s="557">
        <f>$L$1</f>
        <v>2017</v>
      </c>
      <c r="L37" s="558"/>
    </row>
    <row r="38" spans="1:12" ht="14.25" customHeight="1" x14ac:dyDescent="0.2">
      <c r="A38" s="596"/>
      <c r="B38" s="597"/>
      <c r="C38" s="597"/>
      <c r="D38" s="597"/>
      <c r="E38" s="29" t="s">
        <v>195</v>
      </c>
      <c r="F38" s="29" t="s">
        <v>196</v>
      </c>
      <c r="G38" s="29" t="s">
        <v>195</v>
      </c>
      <c r="H38" s="29" t="s">
        <v>196</v>
      </c>
      <c r="I38" s="29" t="s">
        <v>195</v>
      </c>
      <c r="J38" s="29" t="s">
        <v>196</v>
      </c>
      <c r="K38" s="48" t="s">
        <v>195</v>
      </c>
      <c r="L38" s="31" t="s">
        <v>196</v>
      </c>
    </row>
    <row r="39" spans="1:12" ht="14.25" customHeight="1" x14ac:dyDescent="0.2">
      <c r="A39" s="49">
        <v>1</v>
      </c>
      <c r="B39" s="588" t="s">
        <v>197</v>
      </c>
      <c r="C39" s="588"/>
      <c r="D39" s="588"/>
      <c r="E39" s="32"/>
      <c r="F39" s="37"/>
      <c r="G39" s="32">
        <v>92285.96</v>
      </c>
      <c r="H39" s="32">
        <v>76096.759999999995</v>
      </c>
      <c r="I39" s="32">
        <v>91765.69</v>
      </c>
      <c r="J39" s="37">
        <v>74133.48</v>
      </c>
      <c r="K39" s="35">
        <v>55446.49</v>
      </c>
      <c r="L39" s="39">
        <v>72098.880000000005</v>
      </c>
    </row>
    <row r="40" spans="1:12" ht="14.25" customHeight="1" x14ac:dyDescent="0.2">
      <c r="A40" s="49">
        <v>2</v>
      </c>
      <c r="B40" s="588" t="s">
        <v>198</v>
      </c>
      <c r="C40" s="588"/>
      <c r="D40" s="588"/>
      <c r="E40" s="32"/>
      <c r="F40" s="37"/>
      <c r="G40" s="32">
        <v>0</v>
      </c>
      <c r="H40" s="37">
        <v>0</v>
      </c>
      <c r="I40" s="32">
        <v>0</v>
      </c>
      <c r="J40" s="37">
        <v>0</v>
      </c>
      <c r="K40" s="35">
        <v>427</v>
      </c>
      <c r="L40" s="39">
        <v>6354.9</v>
      </c>
    </row>
    <row r="41" spans="1:12" ht="26.25" customHeight="1" x14ac:dyDescent="0.2">
      <c r="A41" s="49">
        <v>3</v>
      </c>
      <c r="B41" s="583" t="s">
        <v>199</v>
      </c>
      <c r="C41" s="583"/>
      <c r="D41" s="583"/>
      <c r="E41" s="32"/>
      <c r="F41" s="37"/>
      <c r="G41" s="32">
        <v>0</v>
      </c>
      <c r="H41" s="37">
        <v>0</v>
      </c>
      <c r="I41" s="32">
        <v>0</v>
      </c>
      <c r="J41" s="37">
        <v>0</v>
      </c>
      <c r="K41" s="35">
        <v>500</v>
      </c>
      <c r="L41" s="39">
        <v>0</v>
      </c>
    </row>
    <row r="42" spans="1:12" ht="14.25" customHeight="1" x14ac:dyDescent="0.2">
      <c r="A42" s="49">
        <v>4</v>
      </c>
      <c r="B42" s="588" t="s">
        <v>200</v>
      </c>
      <c r="C42" s="588"/>
      <c r="D42" s="588"/>
      <c r="E42" s="32"/>
      <c r="F42" s="37"/>
      <c r="G42" s="32">
        <v>0</v>
      </c>
      <c r="H42" s="37">
        <v>0</v>
      </c>
      <c r="I42" s="32">
        <v>0</v>
      </c>
      <c r="J42" s="37">
        <v>0</v>
      </c>
      <c r="K42" s="35">
        <v>0</v>
      </c>
      <c r="L42" s="39">
        <v>2381.56</v>
      </c>
    </row>
    <row r="43" spans="1:12" ht="20.25" customHeight="1" x14ac:dyDescent="0.2">
      <c r="A43" s="49">
        <v>5</v>
      </c>
      <c r="B43" s="583" t="s">
        <v>201</v>
      </c>
      <c r="C43" s="583"/>
      <c r="D43" s="583"/>
      <c r="E43" s="32"/>
      <c r="F43" s="37"/>
      <c r="G43" s="32">
        <v>0</v>
      </c>
      <c r="H43" s="37">
        <v>0</v>
      </c>
      <c r="I43" s="32">
        <v>0</v>
      </c>
      <c r="J43" s="37">
        <v>0</v>
      </c>
      <c r="K43" s="35">
        <v>0</v>
      </c>
      <c r="L43" s="39">
        <v>0</v>
      </c>
    </row>
    <row r="44" spans="1:12" ht="14.25" customHeight="1" x14ac:dyDescent="0.2">
      <c r="A44" s="49">
        <v>7</v>
      </c>
      <c r="B44" s="588" t="s">
        <v>192</v>
      </c>
      <c r="C44" s="588"/>
      <c r="D44" s="588"/>
      <c r="E44" s="32"/>
      <c r="F44" s="37"/>
      <c r="G44" s="32">
        <v>343.28</v>
      </c>
      <c r="H44" s="37">
        <v>241.28</v>
      </c>
      <c r="I44" s="32">
        <v>416.7</v>
      </c>
      <c r="J44" s="37">
        <v>416.7</v>
      </c>
      <c r="K44" s="35">
        <v>1860.6</v>
      </c>
      <c r="L44" s="39">
        <v>291</v>
      </c>
    </row>
    <row r="45" spans="1:12" s="47" customFormat="1" ht="14.25" customHeight="1" thickBot="1" x14ac:dyDescent="0.25">
      <c r="A45" s="589" t="s">
        <v>202</v>
      </c>
      <c r="B45" s="590"/>
      <c r="C45" s="590"/>
      <c r="D45" s="590"/>
      <c r="E45" s="41">
        <f t="shared" ref="E45:L45" si="3">SUM(E39:E44)</f>
        <v>0</v>
      </c>
      <c r="F45" s="41">
        <f t="shared" si="3"/>
        <v>0</v>
      </c>
      <c r="G45" s="41">
        <f t="shared" si="3"/>
        <v>92629.24</v>
      </c>
      <c r="H45" s="41">
        <f t="shared" si="3"/>
        <v>76338.039999999994</v>
      </c>
      <c r="I45" s="41">
        <f t="shared" si="3"/>
        <v>92182.39</v>
      </c>
      <c r="J45" s="41">
        <f t="shared" si="3"/>
        <v>74550.179999999993</v>
      </c>
      <c r="K45" s="41">
        <f t="shared" si="3"/>
        <v>58234.09</v>
      </c>
      <c r="L45" s="42">
        <f t="shared" si="3"/>
        <v>81126.34</v>
      </c>
    </row>
    <row r="46" spans="1:12" ht="14.25" customHeight="1" thickBot="1" x14ac:dyDescent="0.25">
      <c r="A46" s="43"/>
      <c r="B46" s="44"/>
      <c r="C46" s="44"/>
      <c r="D46" s="44"/>
      <c r="E46" s="44"/>
      <c r="F46" s="44"/>
      <c r="G46" s="44"/>
      <c r="H46" s="44"/>
      <c r="I46" s="44"/>
      <c r="J46" s="44"/>
      <c r="K46" s="44"/>
      <c r="L46" s="45"/>
    </row>
    <row r="47" spans="1:12" ht="15.75" customHeight="1" x14ac:dyDescent="0.2">
      <c r="A47" s="591" t="s">
        <v>203</v>
      </c>
      <c r="B47" s="592"/>
      <c r="C47" s="592"/>
      <c r="D47" s="592"/>
      <c r="E47" s="592"/>
      <c r="F47" s="592"/>
      <c r="G47" s="592"/>
      <c r="H47" s="592"/>
      <c r="I47" s="592"/>
      <c r="J47" s="592"/>
      <c r="K47" s="592"/>
      <c r="L47" s="593"/>
    </row>
    <row r="48" spans="1:12" ht="15.75" customHeight="1" x14ac:dyDescent="0.2">
      <c r="A48" s="555" t="s">
        <v>116</v>
      </c>
      <c r="B48" s="556"/>
      <c r="C48" s="556"/>
      <c r="D48" s="556"/>
      <c r="E48" s="557">
        <f>$L$1-3</f>
        <v>2014</v>
      </c>
      <c r="F48" s="557"/>
      <c r="G48" s="557">
        <f>$L$1-2</f>
        <v>2015</v>
      </c>
      <c r="H48" s="557"/>
      <c r="I48" s="557">
        <f>$L$1-1</f>
        <v>2016</v>
      </c>
      <c r="J48" s="557"/>
      <c r="K48" s="557">
        <f>$L$1</f>
        <v>2017</v>
      </c>
      <c r="L48" s="558"/>
    </row>
    <row r="49" spans="1:12" ht="28.5" customHeight="1" x14ac:dyDescent="0.2">
      <c r="A49" s="582" t="s">
        <v>204</v>
      </c>
      <c r="B49" s="583"/>
      <c r="C49" s="583"/>
      <c r="D49" s="583"/>
      <c r="E49" s="584"/>
      <c r="F49" s="585"/>
      <c r="G49" s="584">
        <v>33566</v>
      </c>
      <c r="H49" s="585"/>
      <c r="I49" s="586">
        <v>26280.36</v>
      </c>
      <c r="J49" s="587"/>
      <c r="K49" s="580">
        <v>27564.37</v>
      </c>
      <c r="L49" s="581"/>
    </row>
    <row r="50" spans="1:12" ht="24.75" customHeight="1" x14ac:dyDescent="0.2">
      <c r="A50" s="582" t="s">
        <v>205</v>
      </c>
      <c r="B50" s="583"/>
      <c r="C50" s="583"/>
      <c r="D50" s="583"/>
      <c r="E50" s="584"/>
      <c r="F50" s="585"/>
      <c r="G50" s="584">
        <v>5777</v>
      </c>
      <c r="H50" s="585"/>
      <c r="I50" s="586">
        <v>5777</v>
      </c>
      <c r="J50" s="587"/>
      <c r="K50" s="580">
        <v>5191.3</v>
      </c>
      <c r="L50" s="581"/>
    </row>
    <row r="51" spans="1:12" ht="24.75" customHeight="1" x14ac:dyDescent="0.2">
      <c r="A51" s="582" t="s">
        <v>206</v>
      </c>
      <c r="B51" s="583"/>
      <c r="C51" s="583"/>
      <c r="D51" s="583"/>
      <c r="E51" s="584"/>
      <c r="F51" s="585"/>
      <c r="G51" s="584">
        <v>54487</v>
      </c>
      <c r="H51" s="585"/>
      <c r="I51" s="586">
        <v>53800</v>
      </c>
      <c r="J51" s="587"/>
      <c r="K51" s="580">
        <v>47038.39</v>
      </c>
      <c r="L51" s="581"/>
    </row>
    <row r="52" spans="1:12" ht="24" customHeight="1" x14ac:dyDescent="0.2">
      <c r="A52" s="582" t="s">
        <v>207</v>
      </c>
      <c r="B52" s="583"/>
      <c r="C52" s="583"/>
      <c r="D52" s="583"/>
      <c r="E52" s="584"/>
      <c r="F52" s="585"/>
      <c r="G52" s="584">
        <v>7216</v>
      </c>
      <c r="H52" s="585"/>
      <c r="I52" s="586">
        <v>7216</v>
      </c>
      <c r="J52" s="587"/>
      <c r="K52" s="580">
        <v>7257.44</v>
      </c>
      <c r="L52" s="581"/>
    </row>
    <row r="53" spans="1:12" ht="22.5" customHeight="1" thickBot="1" x14ac:dyDescent="0.25">
      <c r="A53" s="569" t="s">
        <v>208</v>
      </c>
      <c r="B53" s="570"/>
      <c r="C53" s="570"/>
      <c r="D53" s="570"/>
      <c r="E53" s="571"/>
      <c r="F53" s="572"/>
      <c r="G53" s="571">
        <v>0</v>
      </c>
      <c r="H53" s="572"/>
      <c r="I53" s="573">
        <v>0</v>
      </c>
      <c r="J53" s="574"/>
      <c r="K53" s="575">
        <v>0</v>
      </c>
      <c r="L53" s="576"/>
    </row>
    <row r="54" spans="1:12" ht="12.75" customHeight="1" thickBot="1" x14ac:dyDescent="0.25">
      <c r="A54" s="52"/>
      <c r="B54" s="53"/>
      <c r="C54" s="53"/>
      <c r="D54" s="53"/>
      <c r="E54" s="53"/>
      <c r="F54" s="53"/>
      <c r="G54" s="53"/>
      <c r="H54" s="53"/>
      <c r="I54" s="53"/>
      <c r="J54" s="53"/>
      <c r="K54" s="53"/>
      <c r="L54" s="54"/>
    </row>
    <row r="55" spans="1:12" x14ac:dyDescent="0.2">
      <c r="A55" s="577" t="s">
        <v>158</v>
      </c>
      <c r="B55" s="578"/>
      <c r="C55" s="578"/>
      <c r="D55" s="578"/>
      <c r="E55" s="578"/>
      <c r="F55" s="578"/>
      <c r="G55" s="578"/>
      <c r="H55" s="578"/>
      <c r="I55" s="578"/>
      <c r="J55" s="578"/>
      <c r="K55" s="578"/>
      <c r="L55" s="579"/>
    </row>
    <row r="56" spans="1:12" ht="15.75" customHeight="1" x14ac:dyDescent="0.2">
      <c r="A56" s="552" t="s">
        <v>209</v>
      </c>
      <c r="B56" s="553"/>
      <c r="C56" s="553"/>
      <c r="D56" s="553"/>
      <c r="E56" s="553"/>
      <c r="F56" s="553"/>
      <c r="G56" s="553"/>
      <c r="H56" s="553"/>
      <c r="I56" s="553"/>
      <c r="J56" s="553"/>
      <c r="K56" s="553"/>
      <c r="L56" s="554"/>
    </row>
    <row r="57" spans="1:12" x14ac:dyDescent="0.2">
      <c r="A57" s="555" t="s">
        <v>116</v>
      </c>
      <c r="B57" s="556"/>
      <c r="C57" s="556"/>
      <c r="D57" s="556"/>
      <c r="E57" s="557">
        <f>$L$1-3</f>
        <v>2014</v>
      </c>
      <c r="F57" s="557"/>
      <c r="G57" s="557">
        <f>$L$1-2</f>
        <v>2015</v>
      </c>
      <c r="H57" s="557"/>
      <c r="I57" s="557">
        <f>$L$1-1</f>
        <v>2016</v>
      </c>
      <c r="J57" s="557"/>
      <c r="K57" s="557">
        <f>$L$1</f>
        <v>2017</v>
      </c>
      <c r="L57" s="558"/>
    </row>
    <row r="58" spans="1:12" ht="12.75" customHeight="1" x14ac:dyDescent="0.2">
      <c r="A58" s="520" t="s">
        <v>210</v>
      </c>
      <c r="B58" s="521"/>
      <c r="C58" s="521"/>
      <c r="D58" s="521"/>
      <c r="E58" s="522" t="e">
        <f>(E8+E10)/SUM(E8:E10)</f>
        <v>#DIV/0!</v>
      </c>
      <c r="F58" s="522"/>
      <c r="G58" s="522">
        <f>(G8+G10)/SUM(G8:G10)</f>
        <v>0.81597760059987001</v>
      </c>
      <c r="H58" s="522"/>
      <c r="I58" s="522">
        <f>(I8+I10)/SUM(I8:I10)</f>
        <v>0.85521053428947313</v>
      </c>
      <c r="J58" s="522"/>
      <c r="K58" s="523">
        <f>(K8+K10)/SUM(K8:K10)</f>
        <v>0.87282923262506718</v>
      </c>
      <c r="L58" s="524"/>
    </row>
    <row r="59" spans="1:12" ht="12.75" customHeight="1" x14ac:dyDescent="0.2">
      <c r="A59" s="525" t="s">
        <v>211</v>
      </c>
      <c r="B59" s="526"/>
      <c r="C59" s="526"/>
      <c r="D59" s="526"/>
      <c r="E59" s="522"/>
      <c r="F59" s="522"/>
      <c r="G59" s="522"/>
      <c r="H59" s="522"/>
      <c r="I59" s="522"/>
      <c r="J59" s="522"/>
      <c r="K59" s="523"/>
      <c r="L59" s="524"/>
    </row>
    <row r="60" spans="1:12" ht="12.75" customHeight="1" x14ac:dyDescent="0.2">
      <c r="A60" s="527" t="s">
        <v>212</v>
      </c>
      <c r="B60" s="526"/>
      <c r="C60" s="526"/>
      <c r="D60" s="526"/>
      <c r="E60" s="522"/>
      <c r="F60" s="522"/>
      <c r="G60" s="522"/>
      <c r="H60" s="522"/>
      <c r="I60" s="522"/>
      <c r="J60" s="522"/>
      <c r="K60" s="523"/>
      <c r="L60" s="524"/>
    </row>
    <row r="61" spans="1:12" ht="12.75" customHeight="1" x14ac:dyDescent="0.2">
      <c r="A61" s="520" t="s">
        <v>213</v>
      </c>
      <c r="B61" s="521"/>
      <c r="C61" s="521"/>
      <c r="D61" s="521"/>
      <c r="E61" s="522" t="e">
        <f>E8/SUM(C8:E10)</f>
        <v>#DIV/0!</v>
      </c>
      <c r="F61" s="522"/>
      <c r="G61" s="522">
        <f>G8/SUM(G8:G10)</f>
        <v>0.74826435227470645</v>
      </c>
      <c r="H61" s="522"/>
      <c r="I61" s="522">
        <f>I8/SUM(I8:I10)</f>
        <v>0.78402748296996605</v>
      </c>
      <c r="J61" s="522"/>
      <c r="K61" s="523">
        <f>K8/SUM(K8:K10)</f>
        <v>0.79154108100038467</v>
      </c>
      <c r="L61" s="524"/>
    </row>
    <row r="62" spans="1:12" ht="12.75" customHeight="1" x14ac:dyDescent="0.2">
      <c r="A62" s="525" t="s">
        <v>214</v>
      </c>
      <c r="B62" s="526"/>
      <c r="C62" s="526"/>
      <c r="D62" s="526"/>
      <c r="E62" s="522"/>
      <c r="F62" s="522"/>
      <c r="G62" s="522"/>
      <c r="H62" s="522"/>
      <c r="I62" s="522"/>
      <c r="J62" s="522"/>
      <c r="K62" s="523"/>
      <c r="L62" s="524"/>
    </row>
    <row r="63" spans="1:12" ht="13.15" customHeight="1" x14ac:dyDescent="0.2">
      <c r="A63" s="527" t="s">
        <v>212</v>
      </c>
      <c r="B63" s="526"/>
      <c r="C63" s="526"/>
      <c r="D63" s="526"/>
      <c r="E63" s="522"/>
      <c r="F63" s="522"/>
      <c r="G63" s="522"/>
      <c r="H63" s="522"/>
      <c r="I63" s="522"/>
      <c r="J63" s="522"/>
      <c r="K63" s="523"/>
      <c r="L63" s="524"/>
    </row>
    <row r="64" spans="1:12" ht="13.15" customHeight="1" x14ac:dyDescent="0.2">
      <c r="A64" s="520" t="s">
        <v>215</v>
      </c>
      <c r="B64" s="521"/>
      <c r="C64" s="521"/>
      <c r="D64" s="521"/>
      <c r="E64" s="522" t="e">
        <f>E49/SUM(E8:E10)</f>
        <v>#DIV/0!</v>
      </c>
      <c r="F64" s="522"/>
      <c r="G64" s="522">
        <f>G49/SUM(G8:G10)</f>
        <v>0.1785038615300141</v>
      </c>
      <c r="H64" s="522"/>
      <c r="I64" s="522">
        <f>I49/SUM(I8:I10)</f>
        <v>0.128725323759592</v>
      </c>
      <c r="J64" s="522"/>
      <c r="K64" s="523">
        <f>K49/SUM(K8:K10)</f>
        <v>0.12014715256944906</v>
      </c>
      <c r="L64" s="524"/>
    </row>
    <row r="65" spans="1:12" ht="13.15" customHeight="1" x14ac:dyDescent="0.2">
      <c r="A65" s="525" t="s">
        <v>216</v>
      </c>
      <c r="B65" s="526"/>
      <c r="C65" s="526"/>
      <c r="D65" s="526"/>
      <c r="E65" s="522"/>
      <c r="F65" s="522"/>
      <c r="G65" s="522"/>
      <c r="H65" s="522"/>
      <c r="I65" s="522"/>
      <c r="J65" s="522"/>
      <c r="K65" s="523"/>
      <c r="L65" s="524"/>
    </row>
    <row r="66" spans="1:12" ht="13.15" customHeight="1" x14ac:dyDescent="0.2">
      <c r="A66" s="527" t="s">
        <v>212</v>
      </c>
      <c r="B66" s="526"/>
      <c r="C66" s="526"/>
      <c r="D66" s="526"/>
      <c r="E66" s="522"/>
      <c r="F66" s="522"/>
      <c r="G66" s="522"/>
      <c r="H66" s="522"/>
      <c r="I66" s="522"/>
      <c r="J66" s="522"/>
      <c r="K66" s="523"/>
      <c r="L66" s="524"/>
    </row>
    <row r="67" spans="1:12" x14ac:dyDescent="0.2">
      <c r="A67" s="552" t="s">
        <v>217</v>
      </c>
      <c r="B67" s="553"/>
      <c r="C67" s="553"/>
      <c r="D67" s="553"/>
      <c r="E67" s="553"/>
      <c r="F67" s="553"/>
      <c r="G67" s="553"/>
      <c r="H67" s="553"/>
      <c r="I67" s="553"/>
      <c r="J67" s="553"/>
      <c r="K67" s="553"/>
      <c r="L67" s="554"/>
    </row>
    <row r="68" spans="1:12" x14ac:dyDescent="0.2">
      <c r="A68" s="555" t="s">
        <v>107</v>
      </c>
      <c r="B68" s="556"/>
      <c r="C68" s="556"/>
      <c r="D68" s="556"/>
      <c r="E68" s="557">
        <f>$L$1-3</f>
        <v>2014</v>
      </c>
      <c r="F68" s="557"/>
      <c r="G68" s="557">
        <f>$L$1-2</f>
        <v>2015</v>
      </c>
      <c r="H68" s="557"/>
      <c r="I68" s="557">
        <f>$L$1-1</f>
        <v>2016</v>
      </c>
      <c r="J68" s="557"/>
      <c r="K68" s="557">
        <f>$L$1</f>
        <v>2017</v>
      </c>
      <c r="L68" s="558"/>
    </row>
    <row r="69" spans="1:12" ht="24" customHeight="1" x14ac:dyDescent="0.2">
      <c r="A69" s="520" t="s">
        <v>218</v>
      </c>
      <c r="B69" s="521"/>
      <c r="C69" s="521"/>
      <c r="D69" s="521"/>
      <c r="E69" s="522" t="e">
        <f>SUM(E50:F52)/SUM(E8:E10)</f>
        <v>#DIV/0!</v>
      </c>
      <c r="F69" s="522"/>
      <c r="G69" s="522">
        <f>(G50+G51+G52)/SUM(G8:G10)</f>
        <v>0.35885838574883372</v>
      </c>
      <c r="H69" s="522"/>
      <c r="I69" s="522">
        <f>(I50+I51+I52)/SUM(I8:I10)</f>
        <v>0.32716258642858881</v>
      </c>
      <c r="J69" s="522"/>
      <c r="K69" s="523">
        <f>(K50+K51+K52)/SUM(K8:K10)</f>
        <v>0.25929158852637124</v>
      </c>
      <c r="L69" s="523"/>
    </row>
    <row r="70" spans="1:12" ht="13.15" customHeight="1" x14ac:dyDescent="0.2">
      <c r="A70" s="525" t="s">
        <v>219</v>
      </c>
      <c r="B70" s="526"/>
      <c r="C70" s="526"/>
      <c r="D70" s="526"/>
      <c r="E70" s="522"/>
      <c r="F70" s="522"/>
      <c r="G70" s="522"/>
      <c r="H70" s="522"/>
      <c r="I70" s="522"/>
      <c r="J70" s="522"/>
      <c r="K70" s="523"/>
      <c r="L70" s="523"/>
    </row>
    <row r="71" spans="1:12" ht="13.15" customHeight="1" x14ac:dyDescent="0.2">
      <c r="A71" s="527" t="s">
        <v>212</v>
      </c>
      <c r="B71" s="526"/>
      <c r="C71" s="526"/>
      <c r="D71" s="526"/>
      <c r="E71" s="522"/>
      <c r="F71" s="522"/>
      <c r="G71" s="522"/>
      <c r="H71" s="522"/>
      <c r="I71" s="522"/>
      <c r="J71" s="522"/>
      <c r="K71" s="523"/>
      <c r="L71" s="523"/>
    </row>
    <row r="72" spans="1:12" ht="13.15" customHeight="1" x14ac:dyDescent="0.2">
      <c r="A72" s="520" t="s">
        <v>220</v>
      </c>
      <c r="B72" s="521"/>
      <c r="C72" s="521"/>
      <c r="D72" s="521"/>
      <c r="E72" s="522" t="e">
        <f>E51/SUM(E8:E10)</f>
        <v>#DIV/0!</v>
      </c>
      <c r="F72" s="522"/>
      <c r="G72" s="522">
        <f>G51/SUM(G8:G10)</f>
        <v>0.28976166070386339</v>
      </c>
      <c r="H72" s="522"/>
      <c r="I72" s="522">
        <f>I51/SUM(I8:I10)</f>
        <v>0.26352083526504394</v>
      </c>
      <c r="J72" s="522"/>
      <c r="K72" s="523">
        <f>K51/SUM(K8:K10)</f>
        <v>0.20503021182603656</v>
      </c>
      <c r="L72" s="524"/>
    </row>
    <row r="73" spans="1:12" ht="13.15" customHeight="1" x14ac:dyDescent="0.2">
      <c r="A73" s="525" t="s">
        <v>221</v>
      </c>
      <c r="B73" s="526"/>
      <c r="C73" s="526"/>
      <c r="D73" s="526"/>
      <c r="E73" s="522"/>
      <c r="F73" s="522"/>
      <c r="G73" s="522"/>
      <c r="H73" s="522"/>
      <c r="I73" s="522"/>
      <c r="J73" s="522"/>
      <c r="K73" s="523"/>
      <c r="L73" s="524"/>
    </row>
    <row r="74" spans="1:12" ht="13.15" customHeight="1" x14ac:dyDescent="0.2">
      <c r="A74" s="527" t="s">
        <v>212</v>
      </c>
      <c r="B74" s="526"/>
      <c r="C74" s="526"/>
      <c r="D74" s="526"/>
      <c r="E74" s="522"/>
      <c r="F74" s="522"/>
      <c r="G74" s="522"/>
      <c r="H74" s="522"/>
      <c r="I74" s="522"/>
      <c r="J74" s="522"/>
      <c r="K74" s="523"/>
      <c r="L74" s="524"/>
    </row>
    <row r="75" spans="1:12" ht="12.75" customHeight="1" x14ac:dyDescent="0.2">
      <c r="A75" s="520" t="s">
        <v>222</v>
      </c>
      <c r="B75" s="521"/>
      <c r="C75" s="521"/>
      <c r="D75" s="521"/>
      <c r="E75" s="522" t="e">
        <f>(E50+E52)/SUM(E8:E10)</f>
        <v>#DIV/0!</v>
      </c>
      <c r="F75" s="522"/>
      <c r="G75" s="522">
        <f>(G50+G52)/SUM(G8:G10)</f>
        <v>6.9096725044970303E-2</v>
      </c>
      <c r="H75" s="522"/>
      <c r="I75" s="522">
        <f>(I50+I52)/SUM(I8:I10)</f>
        <v>6.3641751163544896E-2</v>
      </c>
      <c r="J75" s="522"/>
      <c r="K75" s="523">
        <f>(K50+K52)/SUM(K8:K10)</f>
        <v>5.4261376700334651E-2</v>
      </c>
      <c r="L75" s="523"/>
    </row>
    <row r="76" spans="1:12" ht="12.75" customHeight="1" x14ac:dyDescent="0.2">
      <c r="A76" s="525" t="s">
        <v>223</v>
      </c>
      <c r="B76" s="526"/>
      <c r="C76" s="526"/>
      <c r="D76" s="526"/>
      <c r="E76" s="522"/>
      <c r="F76" s="522"/>
      <c r="G76" s="522"/>
      <c r="H76" s="522"/>
      <c r="I76" s="522"/>
      <c r="J76" s="522"/>
      <c r="K76" s="523"/>
      <c r="L76" s="523"/>
    </row>
    <row r="77" spans="1:12" ht="12.75" customHeight="1" x14ac:dyDescent="0.2">
      <c r="A77" s="527" t="s">
        <v>212</v>
      </c>
      <c r="B77" s="526"/>
      <c r="C77" s="526"/>
      <c r="D77" s="526"/>
      <c r="E77" s="522"/>
      <c r="F77" s="522"/>
      <c r="G77" s="522"/>
      <c r="H77" s="522"/>
      <c r="I77" s="522"/>
      <c r="J77" s="522"/>
      <c r="K77" s="523"/>
      <c r="L77" s="523"/>
    </row>
    <row r="78" spans="1:12" x14ac:dyDescent="0.2">
      <c r="A78" s="552" t="s">
        <v>224</v>
      </c>
      <c r="B78" s="553"/>
      <c r="C78" s="553"/>
      <c r="D78" s="553"/>
      <c r="E78" s="553"/>
      <c r="F78" s="553"/>
      <c r="G78" s="553"/>
      <c r="H78" s="553"/>
      <c r="I78" s="553"/>
      <c r="J78" s="553"/>
      <c r="K78" s="553"/>
      <c r="L78" s="554"/>
    </row>
    <row r="79" spans="1:12" x14ac:dyDescent="0.2">
      <c r="A79" s="555" t="s">
        <v>107</v>
      </c>
      <c r="B79" s="556"/>
      <c r="C79" s="556"/>
      <c r="D79" s="556"/>
      <c r="E79" s="557">
        <f>$L$1-3</f>
        <v>2014</v>
      </c>
      <c r="F79" s="557"/>
      <c r="G79" s="557">
        <f>$L$1-2</f>
        <v>2015</v>
      </c>
      <c r="H79" s="557"/>
      <c r="I79" s="557">
        <f>$L$1-1</f>
        <v>2016</v>
      </c>
      <c r="J79" s="557"/>
      <c r="K79" s="557">
        <f>$L$1</f>
        <v>2017</v>
      </c>
      <c r="L79" s="558"/>
    </row>
    <row r="80" spans="1:12" ht="12.75" customHeight="1" x14ac:dyDescent="0.2">
      <c r="A80" s="520" t="s">
        <v>225</v>
      </c>
      <c r="B80" s="521"/>
      <c r="C80" s="521"/>
      <c r="D80" s="521"/>
      <c r="E80" s="559">
        <f>(E8+E10)/Caratteristiche!G5</f>
        <v>0</v>
      </c>
      <c r="F80" s="560"/>
      <c r="G80" s="559">
        <f>(G8+G10)/Caratteristiche!I5</f>
        <v>799.15125</v>
      </c>
      <c r="H80" s="560"/>
      <c r="I80" s="559">
        <f>(I8+I10)/Caratteristiche!K5</f>
        <v>904.65512953367875</v>
      </c>
      <c r="J80" s="560"/>
      <c r="K80" s="561">
        <f>(K8+K10)/Caratteristiche!M5</f>
        <v>1070.8342780748662</v>
      </c>
      <c r="L80" s="562"/>
    </row>
    <row r="81" spans="1:12" ht="12.75" customHeight="1" x14ac:dyDescent="0.2">
      <c r="A81" s="525" t="s">
        <v>211</v>
      </c>
      <c r="B81" s="526"/>
      <c r="C81" s="526"/>
      <c r="D81" s="526"/>
      <c r="E81" s="559"/>
      <c r="F81" s="560"/>
      <c r="G81" s="559"/>
      <c r="H81" s="560"/>
      <c r="I81" s="559"/>
      <c r="J81" s="560"/>
      <c r="K81" s="561"/>
      <c r="L81" s="562"/>
    </row>
    <row r="82" spans="1:12" ht="12.75" customHeight="1" x14ac:dyDescent="0.2">
      <c r="A82" s="527" t="s">
        <v>226</v>
      </c>
      <c r="B82" s="526"/>
      <c r="C82" s="526"/>
      <c r="D82" s="526"/>
      <c r="E82" s="559"/>
      <c r="F82" s="560"/>
      <c r="G82" s="559"/>
      <c r="H82" s="560"/>
      <c r="I82" s="559"/>
      <c r="J82" s="560"/>
      <c r="K82" s="561"/>
      <c r="L82" s="562"/>
    </row>
    <row r="83" spans="1:12" ht="12.75" customHeight="1" x14ac:dyDescent="0.2">
      <c r="A83" s="520" t="s">
        <v>227</v>
      </c>
      <c r="B83" s="521"/>
      <c r="C83" s="521"/>
      <c r="D83" s="521"/>
      <c r="E83" s="559">
        <f>E8/Caratteristiche!G5</f>
        <v>0</v>
      </c>
      <c r="F83" s="560"/>
      <c r="G83" s="559">
        <f>G8/Caratteristiche!I5</f>
        <v>732.83432291666668</v>
      </c>
      <c r="H83" s="560"/>
      <c r="I83" s="559">
        <f>I8/Caratteristiche!K5</f>
        <v>829.35658031088087</v>
      </c>
      <c r="J83" s="560"/>
      <c r="K83" s="561">
        <f>K8/Caratteristiche!M5</f>
        <v>971.10556149732611</v>
      </c>
      <c r="L83" s="562"/>
    </row>
    <row r="84" spans="1:12" ht="12.75" customHeight="1" x14ac:dyDescent="0.2">
      <c r="A84" s="525" t="s">
        <v>214</v>
      </c>
      <c r="B84" s="526"/>
      <c r="C84" s="526"/>
      <c r="D84" s="526"/>
      <c r="E84" s="559"/>
      <c r="F84" s="560"/>
      <c r="G84" s="559"/>
      <c r="H84" s="560"/>
      <c r="I84" s="559"/>
      <c r="J84" s="560"/>
      <c r="K84" s="561"/>
      <c r="L84" s="562"/>
    </row>
    <row r="85" spans="1:12" ht="12.75" customHeight="1" x14ac:dyDescent="0.2">
      <c r="A85" s="527" t="s">
        <v>226</v>
      </c>
      <c r="B85" s="526"/>
      <c r="C85" s="526"/>
      <c r="D85" s="526"/>
      <c r="E85" s="559"/>
      <c r="F85" s="560"/>
      <c r="G85" s="559"/>
      <c r="H85" s="560"/>
      <c r="I85" s="559"/>
      <c r="J85" s="560"/>
      <c r="K85" s="561"/>
      <c r="L85" s="562"/>
    </row>
    <row r="86" spans="1:12" ht="12.75" customHeight="1" x14ac:dyDescent="0.2">
      <c r="A86" s="520" t="s">
        <v>228</v>
      </c>
      <c r="B86" s="521"/>
      <c r="C86" s="521"/>
      <c r="D86" s="521"/>
      <c r="E86" s="539">
        <f>(E50+E52)/Caratteristiche!G5</f>
        <v>0</v>
      </c>
      <c r="F86" s="540"/>
      <c r="G86" s="539">
        <f>(G50+G52)/Caratteristiche!I5</f>
        <v>67.671875</v>
      </c>
      <c r="H86" s="540"/>
      <c r="I86" s="539">
        <f>(I50+I52)/Caratteristiche!K5</f>
        <v>67.321243523316056</v>
      </c>
      <c r="J86" s="540"/>
      <c r="K86" s="563">
        <f>(K50+K52)/Caratteristiche!M5</f>
        <v>66.570802139037426</v>
      </c>
      <c r="L86" s="564"/>
    </row>
    <row r="87" spans="1:12" ht="12.75" customHeight="1" x14ac:dyDescent="0.2">
      <c r="A87" s="525" t="s">
        <v>229</v>
      </c>
      <c r="B87" s="526"/>
      <c r="C87" s="526"/>
      <c r="D87" s="526"/>
      <c r="E87" s="541"/>
      <c r="F87" s="542"/>
      <c r="G87" s="541"/>
      <c r="H87" s="542"/>
      <c r="I87" s="541"/>
      <c r="J87" s="542"/>
      <c r="K87" s="565"/>
      <c r="L87" s="566"/>
    </row>
    <row r="88" spans="1:12" ht="12.75" customHeight="1" x14ac:dyDescent="0.2">
      <c r="A88" s="527" t="s">
        <v>226</v>
      </c>
      <c r="B88" s="526"/>
      <c r="C88" s="526"/>
      <c r="D88" s="526"/>
      <c r="E88" s="543"/>
      <c r="F88" s="544"/>
      <c r="G88" s="543"/>
      <c r="H88" s="544"/>
      <c r="I88" s="543"/>
      <c r="J88" s="544"/>
      <c r="K88" s="567"/>
      <c r="L88" s="568"/>
    </row>
    <row r="89" spans="1:12" ht="12.75" customHeight="1" x14ac:dyDescent="0.2">
      <c r="A89" s="520" t="s">
        <v>230</v>
      </c>
      <c r="B89" s="521"/>
      <c r="C89" s="521"/>
      <c r="D89" s="521"/>
      <c r="E89" s="539">
        <f>E49/Caratteristiche!G5</f>
        <v>0</v>
      </c>
      <c r="F89" s="540"/>
      <c r="G89" s="539">
        <f>G49/Caratteristiche!I5</f>
        <v>174.82291666666666</v>
      </c>
      <c r="H89" s="540"/>
      <c r="I89" s="539">
        <f>I49/Caratteristiche!K5</f>
        <v>136.16766839378238</v>
      </c>
      <c r="J89" s="540"/>
      <c r="K89" s="545">
        <f>K49/Caratteristiche!M5</f>
        <v>147.40304812834225</v>
      </c>
      <c r="L89" s="546"/>
    </row>
    <row r="90" spans="1:12" ht="12.75" customHeight="1" x14ac:dyDescent="0.2">
      <c r="A90" s="525" t="s">
        <v>216</v>
      </c>
      <c r="B90" s="526"/>
      <c r="C90" s="526"/>
      <c r="D90" s="526"/>
      <c r="E90" s="541"/>
      <c r="F90" s="542"/>
      <c r="G90" s="541"/>
      <c r="H90" s="542"/>
      <c r="I90" s="541"/>
      <c r="J90" s="542"/>
      <c r="K90" s="547"/>
      <c r="L90" s="548"/>
    </row>
    <row r="91" spans="1:12" ht="13.5" customHeight="1" x14ac:dyDescent="0.2">
      <c r="A91" s="551" t="s">
        <v>226</v>
      </c>
      <c r="B91" s="521"/>
      <c r="C91" s="521"/>
      <c r="D91" s="521"/>
      <c r="E91" s="543"/>
      <c r="F91" s="544"/>
      <c r="G91" s="543"/>
      <c r="H91" s="544"/>
      <c r="I91" s="543"/>
      <c r="J91" s="544"/>
      <c r="K91" s="549"/>
      <c r="L91" s="550"/>
    </row>
    <row r="92" spans="1:12" x14ac:dyDescent="0.2">
      <c r="A92" s="552" t="s">
        <v>231</v>
      </c>
      <c r="B92" s="553"/>
      <c r="C92" s="553"/>
      <c r="D92" s="553"/>
      <c r="E92" s="553"/>
      <c r="F92" s="553"/>
      <c r="G92" s="553"/>
      <c r="H92" s="553"/>
      <c r="I92" s="553"/>
      <c r="J92" s="553"/>
      <c r="K92" s="553"/>
      <c r="L92" s="554"/>
    </row>
    <row r="93" spans="1:12" x14ac:dyDescent="0.2">
      <c r="A93" s="555" t="s">
        <v>107</v>
      </c>
      <c r="B93" s="556"/>
      <c r="C93" s="556"/>
      <c r="D93" s="556"/>
      <c r="E93" s="557">
        <f>$L$1-3</f>
        <v>2014</v>
      </c>
      <c r="F93" s="557"/>
      <c r="G93" s="557">
        <f>$L$1-2</f>
        <v>2015</v>
      </c>
      <c r="H93" s="557"/>
      <c r="I93" s="557">
        <f>$L$1-1</f>
        <v>2016</v>
      </c>
      <c r="J93" s="557"/>
      <c r="K93" s="557">
        <f>$L$1</f>
        <v>2017</v>
      </c>
      <c r="L93" s="558"/>
    </row>
    <row r="94" spans="1:12" ht="12.75" customHeight="1" x14ac:dyDescent="0.2">
      <c r="A94" s="520" t="s">
        <v>232</v>
      </c>
      <c r="B94" s="521"/>
      <c r="C94" s="521"/>
      <c r="D94" s="521"/>
      <c r="E94" s="522" t="e">
        <f>E36/E14</f>
        <v>#DIV/0!</v>
      </c>
      <c r="F94" s="522"/>
      <c r="G94" s="522">
        <f>G36/G14</f>
        <v>0.53664529267496319</v>
      </c>
      <c r="H94" s="522"/>
      <c r="I94" s="522">
        <f>I36/I14</f>
        <v>0.23703769756787751</v>
      </c>
      <c r="J94" s="522"/>
      <c r="K94" s="523">
        <f>K36/K14</f>
        <v>0.19204527750529241</v>
      </c>
      <c r="L94" s="524"/>
    </row>
    <row r="95" spans="1:12" ht="12.75" customHeight="1" x14ac:dyDescent="0.2">
      <c r="A95" s="525" t="s">
        <v>233</v>
      </c>
      <c r="B95" s="526"/>
      <c r="C95" s="526"/>
      <c r="D95" s="526"/>
      <c r="E95" s="522"/>
      <c r="F95" s="522"/>
      <c r="G95" s="522"/>
      <c r="H95" s="522"/>
      <c r="I95" s="522"/>
      <c r="J95" s="522"/>
      <c r="K95" s="523"/>
      <c r="L95" s="524"/>
    </row>
    <row r="96" spans="1:12" ht="12.75" customHeight="1" x14ac:dyDescent="0.2">
      <c r="A96" s="527" t="s">
        <v>234</v>
      </c>
      <c r="B96" s="526"/>
      <c r="C96" s="526"/>
      <c r="D96" s="526"/>
      <c r="E96" s="522"/>
      <c r="F96" s="522"/>
      <c r="G96" s="522"/>
      <c r="H96" s="522"/>
      <c r="I96" s="522"/>
      <c r="J96" s="522"/>
      <c r="K96" s="523"/>
      <c r="L96" s="524"/>
    </row>
    <row r="97" spans="1:12" ht="12.75" customHeight="1" x14ac:dyDescent="0.2">
      <c r="A97" s="520" t="s">
        <v>235</v>
      </c>
      <c r="B97" s="521"/>
      <c r="C97" s="521"/>
      <c r="D97" s="521"/>
      <c r="E97" s="522" t="e">
        <f>E45/E25</f>
        <v>#DIV/0!</v>
      </c>
      <c r="F97" s="522"/>
      <c r="G97" s="522">
        <f>G45/G25</f>
        <v>0.37841785558650531</v>
      </c>
      <c r="H97" s="522"/>
      <c r="I97" s="522">
        <f>I45/I25</f>
        <v>0.39269775768492737</v>
      </c>
      <c r="J97" s="522"/>
      <c r="K97" s="523">
        <f>K45/K25</f>
        <v>0.25399930300123824</v>
      </c>
      <c r="L97" s="524"/>
    </row>
    <row r="98" spans="1:12" ht="12.75" customHeight="1" x14ac:dyDescent="0.2">
      <c r="A98" s="525" t="s">
        <v>236</v>
      </c>
      <c r="B98" s="526"/>
      <c r="C98" s="526"/>
      <c r="D98" s="526"/>
      <c r="E98" s="522"/>
      <c r="F98" s="522"/>
      <c r="G98" s="522"/>
      <c r="H98" s="522"/>
      <c r="I98" s="522"/>
      <c r="J98" s="522"/>
      <c r="K98" s="523"/>
      <c r="L98" s="524"/>
    </row>
    <row r="99" spans="1:12" ht="12.75" customHeight="1" x14ac:dyDescent="0.2">
      <c r="A99" s="527" t="s">
        <v>237</v>
      </c>
      <c r="B99" s="526"/>
      <c r="C99" s="526"/>
      <c r="D99" s="526"/>
      <c r="E99" s="522"/>
      <c r="F99" s="522"/>
      <c r="G99" s="522"/>
      <c r="H99" s="522"/>
      <c r="I99" s="522"/>
      <c r="J99" s="522"/>
      <c r="K99" s="523"/>
      <c r="L99" s="524"/>
    </row>
    <row r="100" spans="1:12" ht="12.75" customHeight="1" x14ac:dyDescent="0.2">
      <c r="A100" s="520" t="s">
        <v>238</v>
      </c>
      <c r="B100" s="521"/>
      <c r="C100" s="521"/>
      <c r="D100" s="521"/>
      <c r="E100" s="522" t="e">
        <f>(F8+F10)/(E8+E10)</f>
        <v>#DIV/0!</v>
      </c>
      <c r="F100" s="522"/>
      <c r="G100" s="522">
        <f>(H8+H10)/(G8+G10)</f>
        <v>0.85405948915594299</v>
      </c>
      <c r="H100" s="522"/>
      <c r="I100" s="522">
        <f>(J8+J10)/(I8+I10)</f>
        <v>0.88635534200649202</v>
      </c>
      <c r="J100" s="522"/>
      <c r="K100" s="533">
        <f>(L8+L10)/(K8+K10)</f>
        <v>0.91255466213783742</v>
      </c>
      <c r="L100" s="534"/>
    </row>
    <row r="101" spans="1:12" ht="12.75" customHeight="1" x14ac:dyDescent="0.2">
      <c r="A101" s="525" t="s">
        <v>239</v>
      </c>
      <c r="B101" s="526"/>
      <c r="C101" s="526"/>
      <c r="D101" s="526"/>
      <c r="E101" s="522"/>
      <c r="F101" s="522"/>
      <c r="G101" s="522"/>
      <c r="H101" s="522"/>
      <c r="I101" s="522"/>
      <c r="J101" s="522"/>
      <c r="K101" s="535"/>
      <c r="L101" s="536"/>
    </row>
    <row r="102" spans="1:12" ht="12.75" customHeight="1" x14ac:dyDescent="0.2">
      <c r="A102" s="527" t="s">
        <v>240</v>
      </c>
      <c r="B102" s="526"/>
      <c r="C102" s="526"/>
      <c r="D102" s="526"/>
      <c r="E102" s="522"/>
      <c r="F102" s="522"/>
      <c r="G102" s="522"/>
      <c r="H102" s="522"/>
      <c r="I102" s="522"/>
      <c r="J102" s="522"/>
      <c r="K102" s="537"/>
      <c r="L102" s="538"/>
    </row>
    <row r="103" spans="1:12" ht="13.15" customHeight="1" x14ac:dyDescent="0.2">
      <c r="A103" s="520" t="s">
        <v>241</v>
      </c>
      <c r="B103" s="521"/>
      <c r="C103" s="521"/>
      <c r="D103" s="521"/>
      <c r="E103" s="522" t="e">
        <f>(F19)/(E19)</f>
        <v>#DIV/0!</v>
      </c>
      <c r="F103" s="522"/>
      <c r="G103" s="522">
        <f>H19/G19</f>
        <v>0.59257708178105017</v>
      </c>
      <c r="H103" s="522"/>
      <c r="I103" s="522">
        <f>(J19)/(I19)</f>
        <v>0.61568151954615802</v>
      </c>
      <c r="J103" s="522"/>
      <c r="K103" s="523">
        <f>(L19)/(K19)</f>
        <v>0.75597933941323114</v>
      </c>
      <c r="L103" s="523"/>
    </row>
    <row r="104" spans="1:12" ht="13.15" customHeight="1" x14ac:dyDescent="0.2">
      <c r="A104" s="525" t="s">
        <v>242</v>
      </c>
      <c r="B104" s="526"/>
      <c r="C104" s="526"/>
      <c r="D104" s="526"/>
      <c r="E104" s="522"/>
      <c r="F104" s="522"/>
      <c r="G104" s="522"/>
      <c r="H104" s="522"/>
      <c r="I104" s="522"/>
      <c r="J104" s="522"/>
      <c r="K104" s="523"/>
      <c r="L104" s="523"/>
    </row>
    <row r="105" spans="1:12" ht="13.9" customHeight="1" thickBot="1" x14ac:dyDescent="0.25">
      <c r="A105" s="531" t="s">
        <v>243</v>
      </c>
      <c r="B105" s="532"/>
      <c r="C105" s="532"/>
      <c r="D105" s="532"/>
      <c r="E105" s="529"/>
      <c r="F105" s="529"/>
      <c r="G105" s="529"/>
      <c r="H105" s="529"/>
      <c r="I105" s="529"/>
      <c r="J105" s="529"/>
      <c r="K105" s="530"/>
      <c r="L105" s="530"/>
    </row>
    <row r="107" spans="1:12" ht="3" customHeight="1" x14ac:dyDescent="0.2"/>
    <row r="108" spans="1:12" x14ac:dyDescent="0.2">
      <c r="A108" s="427"/>
      <c r="B108" s="427"/>
      <c r="C108" s="427"/>
      <c r="D108" s="427"/>
      <c r="E108" s="528"/>
      <c r="F108" s="528"/>
      <c r="G108" s="528"/>
      <c r="H108" s="528"/>
      <c r="I108" s="528"/>
      <c r="J108" s="528"/>
      <c r="K108" s="528"/>
      <c r="L108" s="528"/>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14:D14"/>
    <mergeCell ref="A16:L16"/>
    <mergeCell ref="A17:D18"/>
    <mergeCell ref="E17:F17"/>
    <mergeCell ref="G17:H17"/>
    <mergeCell ref="I17:J17"/>
    <mergeCell ref="A1:J1"/>
    <mergeCell ref="A2:L2"/>
    <mergeCell ref="A3:L3"/>
    <mergeCell ref="A4:D5"/>
    <mergeCell ref="E4:F4"/>
    <mergeCell ref="G4:H4"/>
    <mergeCell ref="I4:J4"/>
    <mergeCell ref="K4:L4"/>
    <mergeCell ref="K17:L17"/>
    <mergeCell ref="A10:D10"/>
    <mergeCell ref="A11:D11"/>
    <mergeCell ref="A12:D12"/>
    <mergeCell ref="A13:D13"/>
    <mergeCell ref="A6:D6"/>
    <mergeCell ref="A7:D7"/>
    <mergeCell ref="A8:D8"/>
    <mergeCell ref="A9:D9"/>
    <mergeCell ref="A23:D23"/>
    <mergeCell ref="A24:D24"/>
    <mergeCell ref="A25:D25"/>
    <mergeCell ref="A27:L27"/>
    <mergeCell ref="B32:D32"/>
    <mergeCell ref="A19:D19"/>
    <mergeCell ref="A20:D20"/>
    <mergeCell ref="A21:D21"/>
    <mergeCell ref="A22:D22"/>
    <mergeCell ref="B33:D33"/>
    <mergeCell ref="B34:D34"/>
    <mergeCell ref="B35:D35"/>
    <mergeCell ref="I28:J28"/>
    <mergeCell ref="K28:L28"/>
    <mergeCell ref="B30:D30"/>
    <mergeCell ref="B31:D31"/>
    <mergeCell ref="K37:L37"/>
    <mergeCell ref="B39:D39"/>
    <mergeCell ref="A36:D36"/>
    <mergeCell ref="A37:A38"/>
    <mergeCell ref="B37:D38"/>
    <mergeCell ref="E37:F37"/>
    <mergeCell ref="A28:A29"/>
    <mergeCell ref="B28:D29"/>
    <mergeCell ref="E28:F28"/>
    <mergeCell ref="G28:H28"/>
    <mergeCell ref="B40:D40"/>
    <mergeCell ref="B41:D41"/>
    <mergeCell ref="B42:D42"/>
    <mergeCell ref="B43:D43"/>
    <mergeCell ref="G37:H37"/>
    <mergeCell ref="I37:J37"/>
    <mergeCell ref="B44:D44"/>
    <mergeCell ref="A45:D45"/>
    <mergeCell ref="A47:L47"/>
    <mergeCell ref="A48:D48"/>
    <mergeCell ref="E48:F48"/>
    <mergeCell ref="G48:H48"/>
    <mergeCell ref="I48:J48"/>
    <mergeCell ref="K48:L48"/>
    <mergeCell ref="K49:L49"/>
    <mergeCell ref="A50:D50"/>
    <mergeCell ref="E50:F50"/>
    <mergeCell ref="G50:H50"/>
    <mergeCell ref="I50:J50"/>
    <mergeCell ref="K50:L50"/>
    <mergeCell ref="A49:D49"/>
    <mergeCell ref="E49:F49"/>
    <mergeCell ref="G49:H49"/>
    <mergeCell ref="I49:J49"/>
    <mergeCell ref="K51:L51"/>
    <mergeCell ref="A52:D52"/>
    <mergeCell ref="E52:F52"/>
    <mergeCell ref="G52:H52"/>
    <mergeCell ref="I52:J52"/>
    <mergeCell ref="K52:L52"/>
    <mergeCell ref="A51:D51"/>
    <mergeCell ref="E51:F51"/>
    <mergeCell ref="G51:H51"/>
    <mergeCell ref="I51:J51"/>
    <mergeCell ref="I57:J57"/>
    <mergeCell ref="K57:L57"/>
    <mergeCell ref="A53:D53"/>
    <mergeCell ref="E53:F53"/>
    <mergeCell ref="G53:H53"/>
    <mergeCell ref="I53:J53"/>
    <mergeCell ref="A58:D58"/>
    <mergeCell ref="E58:F60"/>
    <mergeCell ref="G58:H60"/>
    <mergeCell ref="I58:J60"/>
    <mergeCell ref="K53:L53"/>
    <mergeCell ref="A55:L55"/>
    <mergeCell ref="A56:L56"/>
    <mergeCell ref="A57:D57"/>
    <mergeCell ref="E57:F57"/>
    <mergeCell ref="G57:H57"/>
    <mergeCell ref="K58:L60"/>
    <mergeCell ref="A59:D59"/>
    <mergeCell ref="A60:D60"/>
    <mergeCell ref="A61:D61"/>
    <mergeCell ref="E61:F63"/>
    <mergeCell ref="G61:H63"/>
    <mergeCell ref="I61:J63"/>
    <mergeCell ref="K61:L63"/>
    <mergeCell ref="A62:D62"/>
    <mergeCell ref="A63:D63"/>
    <mergeCell ref="K64:L66"/>
    <mergeCell ref="A65:D65"/>
    <mergeCell ref="A66:D66"/>
    <mergeCell ref="A67:L67"/>
    <mergeCell ref="A64:D64"/>
    <mergeCell ref="E64:F66"/>
    <mergeCell ref="G64:H66"/>
    <mergeCell ref="I64:J66"/>
    <mergeCell ref="A70:D70"/>
    <mergeCell ref="A71:D71"/>
    <mergeCell ref="A68:D68"/>
    <mergeCell ref="E68:F68"/>
    <mergeCell ref="G68:H68"/>
    <mergeCell ref="I68:J68"/>
    <mergeCell ref="A72:D72"/>
    <mergeCell ref="E72:F74"/>
    <mergeCell ref="G72:H74"/>
    <mergeCell ref="I72:J74"/>
    <mergeCell ref="K68:L68"/>
    <mergeCell ref="A69:D69"/>
    <mergeCell ref="E69:F71"/>
    <mergeCell ref="G69:H71"/>
    <mergeCell ref="I69:J71"/>
    <mergeCell ref="K69:L71"/>
    <mergeCell ref="K72:L74"/>
    <mergeCell ref="A73:D73"/>
    <mergeCell ref="A74:D74"/>
    <mergeCell ref="A75:D75"/>
    <mergeCell ref="E75:F77"/>
    <mergeCell ref="G75:H77"/>
    <mergeCell ref="I75:J77"/>
    <mergeCell ref="K75:L77"/>
    <mergeCell ref="A76:D76"/>
    <mergeCell ref="A77:D77"/>
    <mergeCell ref="A78:L78"/>
    <mergeCell ref="A79:D79"/>
    <mergeCell ref="E79:F79"/>
    <mergeCell ref="G79:H79"/>
    <mergeCell ref="I79:J79"/>
    <mergeCell ref="K79:L79"/>
    <mergeCell ref="I83:J85"/>
    <mergeCell ref="K83:L85"/>
    <mergeCell ref="A84:D84"/>
    <mergeCell ref="A85:D85"/>
    <mergeCell ref="A80:D80"/>
    <mergeCell ref="E80:F82"/>
    <mergeCell ref="G80:H82"/>
    <mergeCell ref="I80:J82"/>
    <mergeCell ref="A86:D86"/>
    <mergeCell ref="E86:F88"/>
    <mergeCell ref="G86:H88"/>
    <mergeCell ref="I86:J88"/>
    <mergeCell ref="K80:L82"/>
    <mergeCell ref="A81:D81"/>
    <mergeCell ref="A82:D82"/>
    <mergeCell ref="A83:D83"/>
    <mergeCell ref="E83:F85"/>
    <mergeCell ref="G83:H85"/>
    <mergeCell ref="K86:L88"/>
    <mergeCell ref="A87:D87"/>
    <mergeCell ref="A88:D88"/>
    <mergeCell ref="A89:D89"/>
    <mergeCell ref="E89:F91"/>
    <mergeCell ref="G89:H91"/>
    <mergeCell ref="I89:J91"/>
    <mergeCell ref="K89:L91"/>
    <mergeCell ref="A90:D90"/>
    <mergeCell ref="A91:D91"/>
    <mergeCell ref="A94:D94"/>
    <mergeCell ref="E94:F96"/>
    <mergeCell ref="G94:H96"/>
    <mergeCell ref="I94:J96"/>
    <mergeCell ref="A92:L92"/>
    <mergeCell ref="A93:D93"/>
    <mergeCell ref="E93:F93"/>
    <mergeCell ref="G93:H93"/>
    <mergeCell ref="I93:J93"/>
    <mergeCell ref="K93:L93"/>
    <mergeCell ref="K94:L96"/>
    <mergeCell ref="A95:D95"/>
    <mergeCell ref="A96:D96"/>
    <mergeCell ref="A97:D97"/>
    <mergeCell ref="E97:F99"/>
    <mergeCell ref="G97:H99"/>
    <mergeCell ref="I97:J99"/>
    <mergeCell ref="K97:L99"/>
    <mergeCell ref="A98:D98"/>
    <mergeCell ref="A99:D99"/>
    <mergeCell ref="A108:L108"/>
    <mergeCell ref="A103:D103"/>
    <mergeCell ref="E103:F105"/>
    <mergeCell ref="G103:H105"/>
    <mergeCell ref="I103:J105"/>
    <mergeCell ref="K103:L105"/>
    <mergeCell ref="A104:D104"/>
    <mergeCell ref="A105:D105"/>
    <mergeCell ref="K100:L102"/>
    <mergeCell ref="A101:D101"/>
    <mergeCell ref="A102:D102"/>
    <mergeCell ref="A100:D100"/>
    <mergeCell ref="E100:F102"/>
    <mergeCell ref="G100:H102"/>
    <mergeCell ref="I100:J102"/>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opLeftCell="A40" zoomScaleNormal="100" zoomScaleSheetLayoutView="100" zoomScalePageLayoutView="60" workbookViewId="0">
      <selection activeCell="K97" sqref="K97"/>
    </sheetView>
  </sheetViews>
  <sheetFormatPr defaultColWidth="8.85546875" defaultRowHeight="15" x14ac:dyDescent="0.25"/>
  <cols>
    <col min="1" max="1" width="3.7109375" customWidth="1"/>
    <col min="2" max="2" width="17.85546875" customWidth="1"/>
    <col min="3" max="3" width="9.5703125" style="85" bestFit="1" customWidth="1"/>
    <col min="4" max="4" width="20.85546875" customWidth="1"/>
    <col min="5" max="5" width="22.140625" hidden="1" customWidth="1"/>
    <col min="6" max="6" width="25.140625" hidden="1" customWidth="1"/>
    <col min="7" max="7" width="16.140625" style="111" customWidth="1"/>
    <col min="8" max="8" width="16" style="111" customWidth="1"/>
    <col min="9" max="11" width="14.5703125" customWidth="1"/>
    <col min="12" max="12" width="13.85546875"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201" t="s">
        <v>385</v>
      </c>
      <c r="H1" s="118"/>
      <c r="J1" s="201" t="s">
        <v>384</v>
      </c>
      <c r="K1" s="118"/>
      <c r="N1" s="107" t="s">
        <v>344</v>
      </c>
      <c r="O1" s="118"/>
      <c r="Q1" s="107" t="s">
        <v>368</v>
      </c>
      <c r="R1" s="118"/>
    </row>
    <row r="2" spans="1:19" s="146" customFormat="1" ht="59.25" customHeight="1" thickBot="1" x14ac:dyDescent="0.3">
      <c r="A2" s="643" t="s">
        <v>56</v>
      </c>
      <c r="B2" s="644"/>
      <c r="C2" s="114" t="s">
        <v>55</v>
      </c>
      <c r="D2" s="114" t="s">
        <v>57</v>
      </c>
      <c r="E2" s="114" t="s">
        <v>107</v>
      </c>
      <c r="F2" s="114" t="s">
        <v>60</v>
      </c>
      <c r="G2" s="110" t="s">
        <v>342</v>
      </c>
      <c r="H2" s="110" t="s">
        <v>343</v>
      </c>
      <c r="I2" s="142" t="s">
        <v>105</v>
      </c>
      <c r="J2" s="110" t="s">
        <v>342</v>
      </c>
      <c r="K2" s="110" t="s">
        <v>343</v>
      </c>
      <c r="L2" s="142" t="s">
        <v>106</v>
      </c>
      <c r="M2" s="143" t="s">
        <v>381</v>
      </c>
      <c r="N2" s="108" t="s">
        <v>342</v>
      </c>
      <c r="O2" s="109" t="s">
        <v>343</v>
      </c>
      <c r="P2" s="144">
        <v>2018</v>
      </c>
      <c r="Q2" s="112" t="s">
        <v>342</v>
      </c>
      <c r="R2" s="113" t="s">
        <v>343</v>
      </c>
      <c r="S2" s="145">
        <v>2019</v>
      </c>
    </row>
    <row r="3" spans="1:19" ht="33" customHeight="1" thickBot="1" x14ac:dyDescent="0.3">
      <c r="A3" s="630">
        <v>1</v>
      </c>
      <c r="B3" s="632" t="s">
        <v>0</v>
      </c>
      <c r="C3" s="93">
        <v>1</v>
      </c>
      <c r="D3" s="92" t="s">
        <v>13</v>
      </c>
      <c r="E3" s="121" t="s">
        <v>59</v>
      </c>
      <c r="F3" s="121" t="s">
        <v>58</v>
      </c>
      <c r="G3" s="158">
        <v>8650</v>
      </c>
      <c r="H3" s="127">
        <v>193</v>
      </c>
      <c r="I3" s="160">
        <f>G3/H3</f>
        <v>44.818652849740936</v>
      </c>
      <c r="J3" s="160">
        <v>7069.4</v>
      </c>
      <c r="K3" s="127">
        <v>187</v>
      </c>
      <c r="L3" s="187">
        <f>J3/K3</f>
        <v>37.804278074866311</v>
      </c>
      <c r="M3" s="194">
        <f>L3-I3</f>
        <v>-7.014374774874625</v>
      </c>
      <c r="N3" s="305">
        <v>8650</v>
      </c>
      <c r="O3" s="99">
        <v>193</v>
      </c>
      <c r="P3" s="230">
        <f>N3/O3</f>
        <v>44.818652849740936</v>
      </c>
      <c r="Q3" s="266">
        <v>8650</v>
      </c>
      <c r="R3" s="102">
        <v>193</v>
      </c>
      <c r="S3" s="246">
        <f>Q3/R3</f>
        <v>44.818652849740936</v>
      </c>
    </row>
    <row r="4" spans="1:19" ht="33.75" customHeight="1" thickBot="1" x14ac:dyDescent="0.3">
      <c r="A4" s="639"/>
      <c r="B4" s="637"/>
      <c r="C4" s="88">
        <v>2</v>
      </c>
      <c r="D4" s="86" t="s">
        <v>14</v>
      </c>
      <c r="E4" s="87" t="s">
        <v>59</v>
      </c>
      <c r="F4" s="87" t="s">
        <v>58</v>
      </c>
      <c r="G4" s="159">
        <v>85950</v>
      </c>
      <c r="H4" s="127">
        <v>193</v>
      </c>
      <c r="I4" s="161">
        <f t="shared" ref="I4:I18" si="0">G4/H4</f>
        <v>445.33678756476684</v>
      </c>
      <c r="J4" s="161">
        <v>87201.65</v>
      </c>
      <c r="K4" s="129">
        <v>187</v>
      </c>
      <c r="L4" s="188">
        <f t="shared" ref="L4:L8" si="1">J4/K4</f>
        <v>466.31898395721925</v>
      </c>
      <c r="M4" s="189">
        <f t="shared" ref="M4:M15" si="2">L4-I4</f>
        <v>20.982196392452408</v>
      </c>
      <c r="N4" s="254">
        <v>85950</v>
      </c>
      <c r="O4" s="99">
        <v>193</v>
      </c>
      <c r="P4" s="226">
        <f t="shared" ref="P4:P8" si="3">N4/O4</f>
        <v>445.33678756476684</v>
      </c>
      <c r="Q4" s="264">
        <v>85950</v>
      </c>
      <c r="R4" s="102">
        <v>193</v>
      </c>
      <c r="S4" s="247">
        <f t="shared" ref="S4:S43" si="4">Q4/R4</f>
        <v>445.33678756476684</v>
      </c>
    </row>
    <row r="5" spans="1:19" ht="59.25" customHeight="1" thickBot="1" x14ac:dyDescent="0.3">
      <c r="A5" s="639"/>
      <c r="B5" s="637"/>
      <c r="C5" s="88">
        <v>3</v>
      </c>
      <c r="D5" s="308" t="s">
        <v>15</v>
      </c>
      <c r="E5" s="87" t="s">
        <v>59</v>
      </c>
      <c r="F5" s="87" t="s">
        <v>58</v>
      </c>
      <c r="G5" s="159">
        <v>3880</v>
      </c>
      <c r="H5" s="127">
        <v>193</v>
      </c>
      <c r="I5" s="161">
        <f t="shared" si="0"/>
        <v>20.103626943005182</v>
      </c>
      <c r="J5" s="161">
        <v>5239.8100000000004</v>
      </c>
      <c r="K5" s="129">
        <v>187</v>
      </c>
      <c r="L5" s="188">
        <f t="shared" si="1"/>
        <v>28.020374331550805</v>
      </c>
      <c r="M5" s="189">
        <f t="shared" si="2"/>
        <v>7.9167473885456232</v>
      </c>
      <c r="N5" s="254">
        <v>3880</v>
      </c>
      <c r="O5" s="99">
        <v>193</v>
      </c>
      <c r="P5" s="226">
        <f t="shared" si="3"/>
        <v>20.103626943005182</v>
      </c>
      <c r="Q5" s="264">
        <v>3880</v>
      </c>
      <c r="R5" s="102">
        <v>193</v>
      </c>
      <c r="S5" s="247">
        <f t="shared" si="4"/>
        <v>20.103626943005182</v>
      </c>
    </row>
    <row r="6" spans="1:19" ht="30.75" thickBot="1" x14ac:dyDescent="0.3">
      <c r="A6" s="639"/>
      <c r="B6" s="637"/>
      <c r="C6" s="615">
        <v>4</v>
      </c>
      <c r="D6" s="616" t="s">
        <v>16</v>
      </c>
      <c r="E6" s="87" t="s">
        <v>59</v>
      </c>
      <c r="F6" s="87" t="s">
        <v>58</v>
      </c>
      <c r="G6" s="159">
        <v>5300</v>
      </c>
      <c r="H6" s="127">
        <v>193</v>
      </c>
      <c r="I6" s="161">
        <f t="shared" si="0"/>
        <v>27.461139896373059</v>
      </c>
      <c r="J6" s="161">
        <v>6100</v>
      </c>
      <c r="K6" s="129">
        <v>187</v>
      </c>
      <c r="L6" s="188">
        <f t="shared" si="1"/>
        <v>32.62032085561497</v>
      </c>
      <c r="M6" s="189">
        <f t="shared" si="2"/>
        <v>5.1591809592419118</v>
      </c>
      <c r="N6" s="254">
        <v>4100</v>
      </c>
      <c r="O6" s="99">
        <v>193</v>
      </c>
      <c r="P6" s="226">
        <f t="shared" si="3"/>
        <v>21.243523316062177</v>
      </c>
      <c r="Q6" s="264">
        <v>4100</v>
      </c>
      <c r="R6" s="102">
        <v>193</v>
      </c>
      <c r="S6" s="247">
        <f t="shared" si="4"/>
        <v>21.243523316062177</v>
      </c>
    </row>
    <row r="7" spans="1:19" ht="29.25" customHeight="1" thickBot="1" x14ac:dyDescent="0.3">
      <c r="A7" s="639"/>
      <c r="B7" s="637"/>
      <c r="C7" s="615"/>
      <c r="D7" s="616"/>
      <c r="E7" s="87" t="s">
        <v>61</v>
      </c>
      <c r="F7" s="87" t="s">
        <v>112</v>
      </c>
      <c r="G7" s="204"/>
      <c r="H7" s="127"/>
      <c r="I7" s="161" t="e">
        <f t="shared" si="0"/>
        <v>#DIV/0!</v>
      </c>
      <c r="J7" s="204"/>
      <c r="K7" s="188"/>
      <c r="L7" s="188" t="e">
        <f t="shared" si="1"/>
        <v>#DIV/0!</v>
      </c>
      <c r="M7" s="189" t="e">
        <f t="shared" si="2"/>
        <v>#DIV/0!</v>
      </c>
      <c r="N7" s="254"/>
      <c r="O7" s="99"/>
      <c r="P7" s="226" t="e">
        <f t="shared" si="3"/>
        <v>#DIV/0!</v>
      </c>
      <c r="Q7" s="264"/>
      <c r="R7" s="102"/>
      <c r="S7" s="247" t="e">
        <f t="shared" si="4"/>
        <v>#DIV/0!</v>
      </c>
    </row>
    <row r="8" spans="1:19" ht="30.75" thickBot="1" x14ac:dyDescent="0.3">
      <c r="A8" s="639"/>
      <c r="B8" s="637"/>
      <c r="C8" s="615">
        <v>5</v>
      </c>
      <c r="D8" s="616" t="s">
        <v>17</v>
      </c>
      <c r="E8" s="87" t="s">
        <v>59</v>
      </c>
      <c r="F8" s="87" t="s">
        <v>58</v>
      </c>
      <c r="G8" s="159"/>
      <c r="H8" s="127"/>
      <c r="I8" s="161" t="e">
        <f t="shared" si="0"/>
        <v>#DIV/0!</v>
      </c>
      <c r="J8" s="159"/>
      <c r="K8" s="129">
        <f>K1</f>
        <v>0</v>
      </c>
      <c r="L8" s="161" t="e">
        <f t="shared" si="1"/>
        <v>#DIV/0!</v>
      </c>
      <c r="M8" s="189" t="e">
        <f t="shared" si="2"/>
        <v>#DIV/0!</v>
      </c>
      <c r="N8" s="254"/>
      <c r="O8" s="99"/>
      <c r="P8" s="226" t="e">
        <f t="shared" si="3"/>
        <v>#DIV/0!</v>
      </c>
      <c r="Q8" s="264"/>
      <c r="R8" s="102"/>
      <c r="S8" s="247" t="e">
        <f t="shared" si="4"/>
        <v>#DIV/0!</v>
      </c>
    </row>
    <row r="9" spans="1:19" ht="66.75" customHeight="1" thickBot="1" x14ac:dyDescent="0.3">
      <c r="A9" s="639"/>
      <c r="B9" s="637"/>
      <c r="C9" s="615"/>
      <c r="D9" s="616"/>
      <c r="E9" s="87" t="s">
        <v>62</v>
      </c>
      <c r="F9" s="87" t="s">
        <v>63</v>
      </c>
      <c r="G9" s="204">
        <v>7400</v>
      </c>
      <c r="H9" s="127">
        <v>193</v>
      </c>
      <c r="I9" s="186">
        <f>(G9/H9)/100</f>
        <v>0.38341968911917101</v>
      </c>
      <c r="J9" s="204">
        <v>5118.71</v>
      </c>
      <c r="K9" s="129">
        <v>187</v>
      </c>
      <c r="L9" s="186">
        <f>(J9/K9)/100</f>
        <v>0.273727807486631</v>
      </c>
      <c r="M9" s="190">
        <f t="shared" si="2"/>
        <v>-0.10969188163254001</v>
      </c>
      <c r="N9" s="309">
        <v>7400</v>
      </c>
      <c r="O9" s="99">
        <v>193</v>
      </c>
      <c r="P9" s="226">
        <f>(N9/O9)/100</f>
        <v>0.38341968911917101</v>
      </c>
      <c r="Q9" s="269">
        <v>7400</v>
      </c>
      <c r="R9" s="102">
        <v>193</v>
      </c>
      <c r="S9" s="247">
        <f t="shared" si="4"/>
        <v>38.3419689119171</v>
      </c>
    </row>
    <row r="10" spans="1:19" ht="30.75" thickBot="1" x14ac:dyDescent="0.3">
      <c r="A10" s="639"/>
      <c r="B10" s="637"/>
      <c r="C10" s="88">
        <v>6</v>
      </c>
      <c r="D10" s="300" t="s">
        <v>18</v>
      </c>
      <c r="E10" s="87" t="s">
        <v>59</v>
      </c>
      <c r="F10" s="87" t="s">
        <v>58</v>
      </c>
      <c r="G10" s="159">
        <v>1300</v>
      </c>
      <c r="H10" s="127">
        <v>193</v>
      </c>
      <c r="I10" s="161">
        <f t="shared" si="0"/>
        <v>6.7357512953367875</v>
      </c>
      <c r="J10" s="159">
        <v>1268.8</v>
      </c>
      <c r="K10" s="129">
        <v>187</v>
      </c>
      <c r="L10" s="161">
        <f t="shared" ref="L10:L15" si="5">J10/K10</f>
        <v>6.7850267379679146</v>
      </c>
      <c r="M10" s="189">
        <f t="shared" si="2"/>
        <v>4.9275442631127042E-2</v>
      </c>
      <c r="N10" s="254">
        <v>1300</v>
      </c>
      <c r="O10" s="99">
        <v>193</v>
      </c>
      <c r="P10" s="226">
        <f t="shared" ref="P10:P15" si="6">N10/O10</f>
        <v>6.7357512953367875</v>
      </c>
      <c r="Q10" s="264">
        <v>1300</v>
      </c>
      <c r="R10" s="102">
        <v>193</v>
      </c>
      <c r="S10" s="247">
        <f t="shared" si="4"/>
        <v>6.7357512953367875</v>
      </c>
    </row>
    <row r="11" spans="1:19" ht="30.75" thickBot="1" x14ac:dyDescent="0.3">
      <c r="A11" s="639"/>
      <c r="B11" s="637"/>
      <c r="C11" s="615">
        <v>7</v>
      </c>
      <c r="D11" s="613" t="s">
        <v>19</v>
      </c>
      <c r="E11" s="87" t="s">
        <v>59</v>
      </c>
      <c r="F11" s="87" t="s">
        <v>58</v>
      </c>
      <c r="G11" s="159">
        <v>3950</v>
      </c>
      <c r="H11" s="127">
        <v>193</v>
      </c>
      <c r="I11" s="161">
        <f t="shared" si="0"/>
        <v>20.466321243523318</v>
      </c>
      <c r="J11" s="159">
        <v>0</v>
      </c>
      <c r="K11" s="129">
        <v>187</v>
      </c>
      <c r="L11" s="161">
        <f t="shared" si="5"/>
        <v>0</v>
      </c>
      <c r="M11" s="189">
        <f t="shared" si="2"/>
        <v>-20.466321243523318</v>
      </c>
      <c r="N11" s="254">
        <v>3950</v>
      </c>
      <c r="O11" s="99">
        <v>193</v>
      </c>
      <c r="P11" s="226">
        <f t="shared" si="6"/>
        <v>20.466321243523318</v>
      </c>
      <c r="Q11" s="264">
        <v>3950</v>
      </c>
      <c r="R11" s="102">
        <v>193</v>
      </c>
      <c r="S11" s="247">
        <f t="shared" si="4"/>
        <v>20.466321243523318</v>
      </c>
    </row>
    <row r="12" spans="1:19" ht="45.75" thickBot="1" x14ac:dyDescent="0.3">
      <c r="A12" s="639"/>
      <c r="B12" s="637"/>
      <c r="C12" s="615"/>
      <c r="D12" s="613"/>
      <c r="E12" s="87" t="s">
        <v>66</v>
      </c>
      <c r="F12" s="87" t="s">
        <v>67</v>
      </c>
      <c r="G12" s="159"/>
      <c r="H12" s="127"/>
      <c r="I12" s="161" t="e">
        <f t="shared" si="0"/>
        <v>#DIV/0!</v>
      </c>
      <c r="J12" s="159"/>
      <c r="K12" s="129"/>
      <c r="L12" s="161" t="e">
        <f t="shared" si="5"/>
        <v>#DIV/0!</v>
      </c>
      <c r="M12" s="189" t="e">
        <f t="shared" si="2"/>
        <v>#DIV/0!</v>
      </c>
      <c r="N12" s="309"/>
      <c r="O12" s="99"/>
      <c r="P12" s="226" t="e">
        <f t="shared" si="6"/>
        <v>#DIV/0!</v>
      </c>
      <c r="Q12" s="269"/>
      <c r="R12" s="102"/>
      <c r="S12" s="247" t="e">
        <f t="shared" si="4"/>
        <v>#DIV/0!</v>
      </c>
    </row>
    <row r="13" spans="1:19" ht="30.75" thickBot="1" x14ac:dyDescent="0.3">
      <c r="A13" s="639"/>
      <c r="B13" s="637"/>
      <c r="C13" s="615">
        <v>8</v>
      </c>
      <c r="D13" s="616" t="s">
        <v>20</v>
      </c>
      <c r="E13" s="87" t="s">
        <v>59</v>
      </c>
      <c r="F13" s="87" t="s">
        <v>58</v>
      </c>
      <c r="G13" s="159"/>
      <c r="H13" s="127"/>
      <c r="I13" s="161" t="e">
        <f t="shared" si="0"/>
        <v>#DIV/0!</v>
      </c>
      <c r="J13" s="159"/>
      <c r="K13" s="129">
        <f>K1</f>
        <v>0</v>
      </c>
      <c r="L13" s="161" t="e">
        <f t="shared" si="5"/>
        <v>#DIV/0!</v>
      </c>
      <c r="M13" s="189" t="e">
        <f t="shared" si="2"/>
        <v>#DIV/0!</v>
      </c>
      <c r="N13" s="309"/>
      <c r="O13" s="99"/>
      <c r="P13" s="226" t="e">
        <f t="shared" si="6"/>
        <v>#DIV/0!</v>
      </c>
      <c r="Q13" s="269"/>
      <c r="R13" s="102"/>
      <c r="S13" s="247" t="e">
        <f t="shared" si="4"/>
        <v>#DIV/0!</v>
      </c>
    </row>
    <row r="14" spans="1:19" ht="30.75" thickBot="1" x14ac:dyDescent="0.3">
      <c r="A14" s="639"/>
      <c r="B14" s="637"/>
      <c r="C14" s="615"/>
      <c r="D14" s="616"/>
      <c r="E14" s="87" t="s">
        <v>69</v>
      </c>
      <c r="F14" s="87" t="s">
        <v>68</v>
      </c>
      <c r="G14" s="159"/>
      <c r="H14" s="127"/>
      <c r="I14" s="161" t="e">
        <f t="shared" si="0"/>
        <v>#DIV/0!</v>
      </c>
      <c r="J14" s="159"/>
      <c r="K14" s="129"/>
      <c r="L14" s="161" t="e">
        <f t="shared" si="5"/>
        <v>#DIV/0!</v>
      </c>
      <c r="M14" s="189" t="e">
        <f t="shared" si="2"/>
        <v>#DIV/0!</v>
      </c>
      <c r="N14" s="309"/>
      <c r="O14" s="99"/>
      <c r="P14" s="226" t="e">
        <f t="shared" si="6"/>
        <v>#DIV/0!</v>
      </c>
      <c r="Q14" s="269"/>
      <c r="R14" s="102"/>
      <c r="S14" s="247" t="e">
        <f t="shared" si="4"/>
        <v>#DIV/0!</v>
      </c>
    </row>
    <row r="15" spans="1:19" ht="27" customHeight="1" thickBot="1" x14ac:dyDescent="0.3">
      <c r="A15" s="639"/>
      <c r="B15" s="637"/>
      <c r="C15" s="615">
        <v>11</v>
      </c>
      <c r="D15" s="620" t="s">
        <v>21</v>
      </c>
      <c r="E15" s="87" t="s">
        <v>59</v>
      </c>
      <c r="F15" s="87" t="s">
        <v>58</v>
      </c>
      <c r="G15" s="159">
        <v>300</v>
      </c>
      <c r="H15" s="127">
        <v>193</v>
      </c>
      <c r="I15" s="161">
        <f t="shared" si="0"/>
        <v>1.5544041450777202</v>
      </c>
      <c r="J15" s="159">
        <v>323</v>
      </c>
      <c r="K15" s="129">
        <v>187</v>
      </c>
      <c r="L15" s="161">
        <f t="shared" si="5"/>
        <v>1.7272727272727273</v>
      </c>
      <c r="M15" s="189">
        <f t="shared" si="2"/>
        <v>0.17286858219500711</v>
      </c>
      <c r="N15" s="254">
        <v>300</v>
      </c>
      <c r="O15" s="99">
        <v>193</v>
      </c>
      <c r="P15" s="226">
        <f t="shared" si="6"/>
        <v>1.5544041450777202</v>
      </c>
      <c r="Q15" s="264">
        <v>300</v>
      </c>
      <c r="R15" s="102">
        <v>193</v>
      </c>
      <c r="S15" s="247">
        <f t="shared" si="4"/>
        <v>1.5544041450777202</v>
      </c>
    </row>
    <row r="16" spans="1:19" ht="30.75" thickBot="1" x14ac:dyDescent="0.3">
      <c r="A16" s="631"/>
      <c r="B16" s="633"/>
      <c r="C16" s="618"/>
      <c r="D16" s="642"/>
      <c r="E16" s="95" t="s">
        <v>70</v>
      </c>
      <c r="F16" s="95" t="s">
        <v>71</v>
      </c>
      <c r="G16" s="173"/>
      <c r="H16" s="127"/>
      <c r="I16" s="133" t="s">
        <v>382</v>
      </c>
      <c r="J16" s="173"/>
      <c r="K16" s="132"/>
      <c r="L16" s="133" t="s">
        <v>382</v>
      </c>
      <c r="M16" s="268" t="e">
        <f>L16-I16</f>
        <v>#VALUE!</v>
      </c>
      <c r="N16" s="310"/>
      <c r="O16" s="99"/>
      <c r="P16" s="227" t="s">
        <v>382</v>
      </c>
      <c r="Q16" s="272"/>
      <c r="R16" s="102"/>
      <c r="S16" s="248"/>
    </row>
    <row r="17" spans="1:19" ht="15.75" thickBot="1" x14ac:dyDescent="0.3">
      <c r="A17" s="89"/>
      <c r="B17" s="89"/>
      <c r="C17" s="90"/>
      <c r="D17" s="89"/>
      <c r="E17" s="91"/>
      <c r="F17" s="89"/>
      <c r="G17" s="115"/>
      <c r="H17" s="134"/>
      <c r="I17" s="135"/>
      <c r="J17" s="135"/>
      <c r="K17" s="135"/>
      <c r="L17" s="134"/>
      <c r="M17" s="135"/>
      <c r="N17" s="235"/>
      <c r="P17" s="233"/>
      <c r="Q17" s="235"/>
      <c r="S17" s="119"/>
    </row>
    <row r="18" spans="1:19" ht="30" x14ac:dyDescent="0.25">
      <c r="A18" s="630">
        <v>3</v>
      </c>
      <c r="B18" s="632" t="s">
        <v>1</v>
      </c>
      <c r="C18" s="624">
        <v>1</v>
      </c>
      <c r="D18" s="625" t="s">
        <v>22</v>
      </c>
      <c r="E18" s="121" t="s">
        <v>59</v>
      </c>
      <c r="F18" s="121" t="s">
        <v>58</v>
      </c>
      <c r="G18" s="158">
        <v>5000</v>
      </c>
      <c r="H18" s="127">
        <v>193</v>
      </c>
      <c r="I18" s="160">
        <f t="shared" si="0"/>
        <v>25.906735751295336</v>
      </c>
      <c r="J18" s="160">
        <v>789.38</v>
      </c>
      <c r="K18" s="127">
        <v>187</v>
      </c>
      <c r="L18" s="187">
        <f>J18/K18</f>
        <v>4.2212834224598934</v>
      </c>
      <c r="M18" s="194">
        <f>L18-I18</f>
        <v>-21.685452328835442</v>
      </c>
      <c r="N18" s="305">
        <v>5000</v>
      </c>
      <c r="O18" s="99">
        <v>193</v>
      </c>
      <c r="P18" s="230">
        <f t="shared" ref="P18" si="7">N18/O18</f>
        <v>25.906735751295336</v>
      </c>
      <c r="Q18" s="266">
        <v>5000</v>
      </c>
      <c r="R18" s="102">
        <v>193</v>
      </c>
      <c r="S18" s="246">
        <f t="shared" si="4"/>
        <v>25.906735751295336</v>
      </c>
    </row>
    <row r="19" spans="1:19" ht="21" customHeight="1" x14ac:dyDescent="0.25">
      <c r="A19" s="639"/>
      <c r="B19" s="637"/>
      <c r="C19" s="615"/>
      <c r="D19" s="613"/>
      <c r="E19" s="87" t="s">
        <v>72</v>
      </c>
      <c r="F19" s="87" t="s">
        <v>73</v>
      </c>
      <c r="G19" s="136"/>
      <c r="H19" s="129"/>
      <c r="I19" s="130"/>
      <c r="J19" s="130"/>
      <c r="K19" s="130"/>
      <c r="L19" s="129"/>
      <c r="M19" s="302">
        <f>L19-I19</f>
        <v>0</v>
      </c>
      <c r="N19" s="303"/>
      <c r="O19" s="236"/>
      <c r="P19" s="236"/>
      <c r="Q19" s="269"/>
      <c r="R19" s="103"/>
      <c r="S19" s="247"/>
    </row>
    <row r="20" spans="1:19" ht="45.75" customHeight="1" x14ac:dyDescent="0.25">
      <c r="A20" s="639"/>
      <c r="B20" s="637"/>
      <c r="C20" s="615"/>
      <c r="D20" s="613"/>
      <c r="E20" s="87" t="s">
        <v>75</v>
      </c>
      <c r="F20" s="87" t="s">
        <v>74</v>
      </c>
      <c r="G20" s="197"/>
      <c r="H20" s="129"/>
      <c r="I20" s="186" t="e">
        <f>G20/H20</f>
        <v>#DIV/0!</v>
      </c>
      <c r="J20" s="198"/>
      <c r="K20" s="129">
        <f>K1</f>
        <v>0</v>
      </c>
      <c r="L20" s="186" t="e">
        <f>J20/K20</f>
        <v>#DIV/0!</v>
      </c>
      <c r="M20" s="190" t="e">
        <f>L20-I20</f>
        <v>#DIV/0!</v>
      </c>
      <c r="N20" s="270"/>
      <c r="O20" s="100"/>
      <c r="P20" s="276" t="e">
        <f>N20/O20</f>
        <v>#DIV/0!</v>
      </c>
      <c r="Q20" s="269"/>
      <c r="R20" s="103">
        <f>R1</f>
        <v>0</v>
      </c>
      <c r="S20" s="249" t="e">
        <f t="shared" si="4"/>
        <v>#DIV/0!</v>
      </c>
    </row>
    <row r="21" spans="1:19" ht="30" x14ac:dyDescent="0.25">
      <c r="A21" s="639"/>
      <c r="B21" s="637"/>
      <c r="C21" s="615">
        <v>2</v>
      </c>
      <c r="D21" s="616" t="s">
        <v>23</v>
      </c>
      <c r="E21" s="87" t="s">
        <v>59</v>
      </c>
      <c r="F21" s="87" t="s">
        <v>58</v>
      </c>
      <c r="G21" s="159"/>
      <c r="H21" s="129"/>
      <c r="I21" s="161" t="e">
        <f>G21/H21</f>
        <v>#DIV/0!</v>
      </c>
      <c r="J21" s="159"/>
      <c r="K21" s="129">
        <f>K1</f>
        <v>0</v>
      </c>
      <c r="L21" s="196" t="e">
        <f>J21/K21</f>
        <v>#DIV/0!</v>
      </c>
      <c r="M21" s="189" t="e">
        <f>L21-I21</f>
        <v>#DIV/0!</v>
      </c>
      <c r="N21" s="304"/>
      <c r="O21" s="100"/>
      <c r="P21" s="226" t="e">
        <f>N21/O21</f>
        <v>#DIV/0!</v>
      </c>
      <c r="Q21" s="269"/>
      <c r="R21" s="103">
        <f>$R$1</f>
        <v>0</v>
      </c>
      <c r="S21" s="247" t="e">
        <f t="shared" si="4"/>
        <v>#DIV/0!</v>
      </c>
    </row>
    <row r="22" spans="1:19" ht="30.75" thickBot="1" x14ac:dyDescent="0.3">
      <c r="A22" s="631"/>
      <c r="B22" s="633"/>
      <c r="C22" s="618"/>
      <c r="D22" s="619"/>
      <c r="E22" s="95" t="s">
        <v>76</v>
      </c>
      <c r="F22" s="95" t="s">
        <v>77</v>
      </c>
      <c r="G22" s="131"/>
      <c r="H22" s="132"/>
      <c r="I22" s="199"/>
      <c r="J22" s="133"/>
      <c r="K22" s="133"/>
      <c r="L22" s="132"/>
      <c r="M22" s="306">
        <f>L22-I22</f>
        <v>0</v>
      </c>
      <c r="N22" s="307"/>
      <c r="O22" s="176"/>
      <c r="P22" s="176"/>
      <c r="Q22" s="272"/>
      <c r="R22" s="104"/>
      <c r="S22" s="248"/>
    </row>
    <row r="23" spans="1:19" s="89" customFormat="1" ht="15.75" thickBot="1" x14ac:dyDescent="0.3">
      <c r="C23" s="90"/>
      <c r="E23" s="91"/>
      <c r="F23" s="91"/>
      <c r="G23" s="115"/>
      <c r="H23" s="134"/>
      <c r="I23" s="135"/>
      <c r="J23" s="135"/>
      <c r="K23" s="135"/>
      <c r="L23" s="134"/>
      <c r="M23" s="135"/>
      <c r="N23" s="115"/>
      <c r="P23" s="234"/>
      <c r="Q23" s="209"/>
      <c r="S23" s="117"/>
    </row>
    <row r="24" spans="1:19" ht="30" x14ac:dyDescent="0.25">
      <c r="A24" s="630">
        <v>4</v>
      </c>
      <c r="B24" s="632" t="s">
        <v>2</v>
      </c>
      <c r="C24" s="624">
        <v>1</v>
      </c>
      <c r="D24" s="641" t="s">
        <v>24</v>
      </c>
      <c r="E24" s="121" t="s">
        <v>59</v>
      </c>
      <c r="F24" s="121" t="s">
        <v>58</v>
      </c>
      <c r="G24" s="158"/>
      <c r="H24" s="127">
        <f>$H$1</f>
        <v>0</v>
      </c>
      <c r="I24" s="160" t="e">
        <f>G24/H24</f>
        <v>#DIV/0!</v>
      </c>
      <c r="J24" s="158"/>
      <c r="K24" s="127">
        <f>K1</f>
        <v>0</v>
      </c>
      <c r="L24" s="200" t="e">
        <f>J24/K24</f>
        <v>#DIV/0!</v>
      </c>
      <c r="M24" s="194" t="e">
        <f>L24-I24</f>
        <v>#DIV/0!</v>
      </c>
      <c r="N24" s="277"/>
      <c r="O24" s="99"/>
      <c r="P24" s="230" t="e">
        <f>N24/O24</f>
        <v>#DIV/0!</v>
      </c>
      <c r="Q24" s="266"/>
      <c r="R24" s="102">
        <f>$R$1</f>
        <v>0</v>
      </c>
      <c r="S24" s="246" t="e">
        <f t="shared" si="4"/>
        <v>#DIV/0!</v>
      </c>
    </row>
    <row r="25" spans="1:19" ht="30" x14ac:dyDescent="0.25">
      <c r="A25" s="639"/>
      <c r="B25" s="637"/>
      <c r="C25" s="615"/>
      <c r="D25" s="620"/>
      <c r="E25" s="87" t="s">
        <v>78</v>
      </c>
      <c r="F25" s="87" t="s">
        <v>79</v>
      </c>
      <c r="G25" s="159"/>
      <c r="H25" s="129">
        <f>$H$1</f>
        <v>0</v>
      </c>
      <c r="I25" s="161" t="e">
        <f>G25/H25</f>
        <v>#DIV/0!</v>
      </c>
      <c r="J25" s="159"/>
      <c r="K25" s="129">
        <f>K1</f>
        <v>0</v>
      </c>
      <c r="L25" s="196" t="e">
        <f>J25/K25</f>
        <v>#DIV/0!</v>
      </c>
      <c r="M25" s="189" t="e">
        <f>L25-I25</f>
        <v>#DIV/0!</v>
      </c>
      <c r="N25" s="275"/>
      <c r="O25" s="100"/>
      <c r="P25" s="226" t="e">
        <f>N25/O25</f>
        <v>#DIV/0!</v>
      </c>
      <c r="Q25" s="264"/>
      <c r="R25" s="103">
        <f>R1</f>
        <v>0</v>
      </c>
      <c r="S25" s="247" t="e">
        <f t="shared" si="4"/>
        <v>#DIV/0!</v>
      </c>
    </row>
    <row r="26" spans="1:19" ht="30" x14ac:dyDescent="0.25">
      <c r="A26" s="639"/>
      <c r="B26" s="637"/>
      <c r="C26" s="615">
        <v>2</v>
      </c>
      <c r="D26" s="616" t="s">
        <v>25</v>
      </c>
      <c r="E26" s="87" t="s">
        <v>59</v>
      </c>
      <c r="F26" s="87" t="s">
        <v>58</v>
      </c>
      <c r="G26" s="159">
        <v>6850</v>
      </c>
      <c r="H26" s="129">
        <v>193</v>
      </c>
      <c r="I26" s="161">
        <f t="shared" ref="I26:I31" si="8">G26/H26</f>
        <v>35.49222797927461</v>
      </c>
      <c r="J26" s="159">
        <v>5123.3999999999996</v>
      </c>
      <c r="K26" s="129">
        <v>187</v>
      </c>
      <c r="L26" s="196">
        <f t="shared" ref="L26:L27" si="9">J26/K26</f>
        <v>27.397860962566842</v>
      </c>
      <c r="M26" s="189">
        <f t="shared" ref="M26:M27" si="10">L26-I26</f>
        <v>-8.0943670167077677</v>
      </c>
      <c r="N26" s="275">
        <v>6850</v>
      </c>
      <c r="O26" s="100">
        <v>193</v>
      </c>
      <c r="P26" s="226">
        <f t="shared" ref="P26:P31" si="11">N26/O26</f>
        <v>35.49222797927461</v>
      </c>
      <c r="Q26" s="264">
        <v>6850</v>
      </c>
      <c r="R26" s="103">
        <v>193</v>
      </c>
      <c r="S26" s="247">
        <f t="shared" si="4"/>
        <v>35.49222797927461</v>
      </c>
    </row>
    <row r="27" spans="1:19" ht="45" x14ac:dyDescent="0.25">
      <c r="A27" s="639"/>
      <c r="B27" s="637"/>
      <c r="C27" s="615"/>
      <c r="D27" s="616"/>
      <c r="E27" s="87" t="s">
        <v>80</v>
      </c>
      <c r="F27" s="87" t="s">
        <v>81</v>
      </c>
      <c r="G27" s="159"/>
      <c r="H27" s="129"/>
      <c r="I27" s="161" t="e">
        <f t="shared" si="8"/>
        <v>#DIV/0!</v>
      </c>
      <c r="J27" s="159"/>
      <c r="K27" s="129"/>
      <c r="L27" s="196" t="e">
        <f t="shared" si="9"/>
        <v>#DIV/0!</v>
      </c>
      <c r="M27" s="189" t="e">
        <f t="shared" si="10"/>
        <v>#DIV/0!</v>
      </c>
      <c r="N27" s="260"/>
      <c r="O27" s="100"/>
      <c r="P27" s="226" t="e">
        <f t="shared" si="11"/>
        <v>#DIV/0!</v>
      </c>
      <c r="Q27" s="269"/>
      <c r="R27" s="103"/>
      <c r="S27" s="247" t="e">
        <f t="shared" si="4"/>
        <v>#DIV/0!</v>
      </c>
    </row>
    <row r="28" spans="1:19" ht="28.5" customHeight="1" x14ac:dyDescent="0.25">
      <c r="A28" s="639"/>
      <c r="B28" s="637"/>
      <c r="C28" s="88">
        <v>4</v>
      </c>
      <c r="D28" s="86" t="s">
        <v>26</v>
      </c>
      <c r="E28" s="87" t="s">
        <v>59</v>
      </c>
      <c r="F28" s="87" t="s">
        <v>58</v>
      </c>
      <c r="G28" s="159"/>
      <c r="H28" s="129">
        <f>H1</f>
        <v>0</v>
      </c>
      <c r="I28" s="161" t="e">
        <f t="shared" si="8"/>
        <v>#DIV/0!</v>
      </c>
      <c r="J28" s="159"/>
      <c r="K28" s="129">
        <f>K1</f>
        <v>0</v>
      </c>
      <c r="L28" s="196" t="e">
        <f t="shared" ref="L28:L33" si="12">J28/K28</f>
        <v>#DIV/0!</v>
      </c>
      <c r="M28" s="189" t="e">
        <f t="shared" ref="M28:M33" si="13">L28-I28</f>
        <v>#DIV/0!</v>
      </c>
      <c r="N28" s="260"/>
      <c r="O28" s="100"/>
      <c r="P28" s="226" t="e">
        <f t="shared" si="11"/>
        <v>#DIV/0!</v>
      </c>
      <c r="Q28" s="269"/>
      <c r="R28" s="103">
        <f>$R$1</f>
        <v>0</v>
      </c>
      <c r="S28" s="247" t="e">
        <f t="shared" si="4"/>
        <v>#DIV/0!</v>
      </c>
    </row>
    <row r="29" spans="1:19" ht="31.5" customHeight="1" x14ac:dyDescent="0.25">
      <c r="A29" s="639"/>
      <c r="B29" s="637"/>
      <c r="C29" s="615">
        <v>6</v>
      </c>
      <c r="D29" s="616" t="s">
        <v>27</v>
      </c>
      <c r="E29" s="87" t="s">
        <v>59</v>
      </c>
      <c r="F29" s="87" t="s">
        <v>58</v>
      </c>
      <c r="G29" s="159">
        <v>10010</v>
      </c>
      <c r="H29" s="129">
        <v>193</v>
      </c>
      <c r="I29" s="161">
        <f t="shared" si="8"/>
        <v>51.865284974093264</v>
      </c>
      <c r="J29" s="159">
        <v>10100</v>
      </c>
      <c r="K29" s="129">
        <v>187</v>
      </c>
      <c r="L29" s="196">
        <f t="shared" si="12"/>
        <v>54.010695187165773</v>
      </c>
      <c r="M29" s="189">
        <f t="shared" si="13"/>
        <v>2.145410213072509</v>
      </c>
      <c r="N29" s="275">
        <v>10010</v>
      </c>
      <c r="O29" s="100">
        <v>193</v>
      </c>
      <c r="P29" s="226">
        <f t="shared" si="11"/>
        <v>51.865284974093264</v>
      </c>
      <c r="Q29" s="264">
        <v>10010</v>
      </c>
      <c r="R29" s="103">
        <v>193</v>
      </c>
      <c r="S29" s="247">
        <f t="shared" si="4"/>
        <v>51.865284974093264</v>
      </c>
    </row>
    <row r="30" spans="1:19" ht="33" customHeight="1" x14ac:dyDescent="0.25">
      <c r="A30" s="639"/>
      <c r="B30" s="637"/>
      <c r="C30" s="615"/>
      <c r="D30" s="616"/>
      <c r="E30" s="87" t="s">
        <v>82</v>
      </c>
      <c r="F30" s="87" t="s">
        <v>83</v>
      </c>
      <c r="G30" s="159"/>
      <c r="H30" s="129"/>
      <c r="I30" s="161" t="e">
        <f t="shared" si="8"/>
        <v>#DIV/0!</v>
      </c>
      <c r="J30" s="159"/>
      <c r="K30" s="129"/>
      <c r="L30" s="196" t="e">
        <f t="shared" si="12"/>
        <v>#DIV/0!</v>
      </c>
      <c r="M30" s="189" t="e">
        <f t="shared" si="13"/>
        <v>#DIV/0!</v>
      </c>
      <c r="N30" s="260"/>
      <c r="O30" s="100"/>
      <c r="P30" s="226" t="e">
        <f t="shared" si="11"/>
        <v>#DIV/0!</v>
      </c>
      <c r="Q30" s="269"/>
      <c r="R30" s="103"/>
      <c r="S30" s="247" t="e">
        <f t="shared" si="4"/>
        <v>#DIV/0!</v>
      </c>
    </row>
    <row r="31" spans="1:19" ht="45.75" thickBot="1" x14ac:dyDescent="0.3">
      <c r="A31" s="631"/>
      <c r="B31" s="633"/>
      <c r="C31" s="618"/>
      <c r="D31" s="619"/>
      <c r="E31" s="95" t="s">
        <v>84</v>
      </c>
      <c r="F31" s="95" t="s">
        <v>85</v>
      </c>
      <c r="G31" s="173"/>
      <c r="H31" s="132"/>
      <c r="I31" s="174" t="e">
        <f t="shared" si="8"/>
        <v>#DIV/0!</v>
      </c>
      <c r="J31" s="173"/>
      <c r="K31" s="132"/>
      <c r="L31" s="286" t="e">
        <f t="shared" si="12"/>
        <v>#DIV/0!</v>
      </c>
      <c r="M31" s="268" t="e">
        <f t="shared" si="13"/>
        <v>#DIV/0!</v>
      </c>
      <c r="N31" s="281"/>
      <c r="O31" s="101"/>
      <c r="P31" s="227" t="e">
        <f t="shared" si="11"/>
        <v>#DIV/0!</v>
      </c>
      <c r="Q31" s="272"/>
      <c r="R31" s="104"/>
      <c r="S31" s="248" t="e">
        <f t="shared" si="4"/>
        <v>#DIV/0!</v>
      </c>
    </row>
    <row r="32" spans="1:19" s="89" customFormat="1" ht="15.75" thickBot="1" x14ac:dyDescent="0.3">
      <c r="C32" s="90"/>
      <c r="E32" s="154"/>
      <c r="G32" s="137"/>
      <c r="H32" s="134"/>
      <c r="I32" s="135"/>
      <c r="J32" s="135"/>
      <c r="K32" s="135"/>
      <c r="L32" s="134"/>
      <c r="M32" s="135"/>
      <c r="N32" s="115"/>
      <c r="P32" s="234"/>
      <c r="Q32" s="209"/>
      <c r="S32" s="117"/>
    </row>
    <row r="33" spans="1:20" ht="45" x14ac:dyDescent="0.25">
      <c r="A33" s="630">
        <v>5</v>
      </c>
      <c r="B33" s="632" t="s">
        <v>3</v>
      </c>
      <c r="C33" s="93">
        <v>1</v>
      </c>
      <c r="D33" s="121" t="s">
        <v>28</v>
      </c>
      <c r="E33" s="121" t="s">
        <v>59</v>
      </c>
      <c r="F33" s="121" t="s">
        <v>58</v>
      </c>
      <c r="G33" s="158"/>
      <c r="H33" s="127">
        <f>$H$1</f>
        <v>0</v>
      </c>
      <c r="I33" s="160" t="e">
        <f>G33/H33</f>
        <v>#DIV/0!</v>
      </c>
      <c r="J33" s="158"/>
      <c r="K33" s="127">
        <f>K1</f>
        <v>0</v>
      </c>
      <c r="L33" s="200" t="e">
        <f t="shared" si="12"/>
        <v>#DIV/0!</v>
      </c>
      <c r="M33" s="194" t="e">
        <f t="shared" si="13"/>
        <v>#DIV/0!</v>
      </c>
      <c r="N33" s="237"/>
      <c r="O33" s="99">
        <f t="shared" ref="O33:O34" si="14">$O$1</f>
        <v>0</v>
      </c>
      <c r="P33" s="230" t="e">
        <f>N33/O33</f>
        <v>#DIV/0!</v>
      </c>
      <c r="Q33" s="240"/>
      <c r="R33" s="102">
        <f>$R$1</f>
        <v>0</v>
      </c>
      <c r="S33" s="246" t="e">
        <f t="shared" si="4"/>
        <v>#DIV/0!</v>
      </c>
    </row>
    <row r="34" spans="1:20" ht="45.75" thickBot="1" x14ac:dyDescent="0.3">
      <c r="A34" s="631"/>
      <c r="B34" s="633"/>
      <c r="C34" s="94">
        <v>2</v>
      </c>
      <c r="D34" s="172" t="s">
        <v>29</v>
      </c>
      <c r="E34" s="95" t="s">
        <v>59</v>
      </c>
      <c r="F34" s="95" t="s">
        <v>58</v>
      </c>
      <c r="G34" s="173"/>
      <c r="H34" s="132">
        <f>$H$1</f>
        <v>0</v>
      </c>
      <c r="I34" s="174" t="e">
        <f>G34/H34</f>
        <v>#DIV/0!</v>
      </c>
      <c r="J34" s="173"/>
      <c r="K34" s="132">
        <f>K1</f>
        <v>0</v>
      </c>
      <c r="L34" s="286" t="e">
        <f t="shared" ref="L34" si="15">J34/K34</f>
        <v>#DIV/0!</v>
      </c>
      <c r="M34" s="268" t="e">
        <f t="shared" ref="M34" si="16">L34-I34</f>
        <v>#DIV/0!</v>
      </c>
      <c r="N34" s="175"/>
      <c r="O34" s="101">
        <f t="shared" si="14"/>
        <v>0</v>
      </c>
      <c r="P34" s="227" t="e">
        <f>N34/O34</f>
        <v>#DIV/0!</v>
      </c>
      <c r="Q34" s="250"/>
      <c r="R34" s="104">
        <f>$R$1</f>
        <v>0</v>
      </c>
      <c r="S34" s="248" t="e">
        <f t="shared" si="4"/>
        <v>#DIV/0!</v>
      </c>
    </row>
    <row r="35" spans="1:20" s="89" customFormat="1" ht="15.75" thickBot="1" x14ac:dyDescent="0.3">
      <c r="C35" s="90"/>
      <c r="E35" s="154"/>
      <c r="F35" s="91"/>
      <c r="G35" s="115"/>
      <c r="H35" s="134"/>
      <c r="I35" s="135"/>
      <c r="J35" s="135"/>
      <c r="K35" s="135"/>
      <c r="L35" s="134"/>
      <c r="M35" s="135"/>
      <c r="N35" s="115"/>
      <c r="P35" s="234"/>
      <c r="Q35" s="209"/>
      <c r="S35" s="117"/>
    </row>
    <row r="36" spans="1:20" ht="30" x14ac:dyDescent="0.25">
      <c r="A36" s="630">
        <v>6</v>
      </c>
      <c r="B36" s="632" t="s">
        <v>4</v>
      </c>
      <c r="C36" s="93">
        <v>1</v>
      </c>
      <c r="D36" s="301" t="s">
        <v>30</v>
      </c>
      <c r="E36" s="121" t="s">
        <v>59</v>
      </c>
      <c r="F36" s="121" t="s">
        <v>58</v>
      </c>
      <c r="G36" s="158"/>
      <c r="H36" s="127">
        <f>$H$1</f>
        <v>0</v>
      </c>
      <c r="I36" s="160" t="e">
        <f>G36/H36</f>
        <v>#DIV/0!</v>
      </c>
      <c r="J36" s="158"/>
      <c r="K36" s="127">
        <f>K1</f>
        <v>0</v>
      </c>
      <c r="L36" s="200" t="e">
        <f t="shared" ref="L36" si="17">J36/K36</f>
        <v>#DIV/0!</v>
      </c>
      <c r="M36" s="194" t="e">
        <f t="shared" ref="M36" si="18">L36-I36</f>
        <v>#DIV/0!</v>
      </c>
      <c r="N36" s="265"/>
      <c r="O36" s="99">
        <f t="shared" ref="O36:O37" si="19">$O$1</f>
        <v>0</v>
      </c>
      <c r="P36" s="230" t="e">
        <f>N36/O36</f>
        <v>#DIV/0!</v>
      </c>
      <c r="Q36" s="266"/>
      <c r="R36" s="102">
        <f>$R$1</f>
        <v>0</v>
      </c>
      <c r="S36" s="246" t="e">
        <f t="shared" si="4"/>
        <v>#DIV/0!</v>
      </c>
    </row>
    <row r="37" spans="1:20" ht="30.75" thickBot="1" x14ac:dyDescent="0.3">
      <c r="A37" s="631"/>
      <c r="B37" s="633"/>
      <c r="C37" s="94">
        <v>2</v>
      </c>
      <c r="D37" s="177" t="s">
        <v>31</v>
      </c>
      <c r="E37" s="95" t="s">
        <v>59</v>
      </c>
      <c r="F37" s="95" t="s">
        <v>58</v>
      </c>
      <c r="G37" s="173"/>
      <c r="H37" s="132">
        <f>$H$1</f>
        <v>0</v>
      </c>
      <c r="I37" s="174" t="e">
        <f>G37/H37</f>
        <v>#DIV/0!</v>
      </c>
      <c r="J37" s="173"/>
      <c r="K37" s="132">
        <f>$K$1</f>
        <v>0</v>
      </c>
      <c r="L37" s="286" t="e">
        <f t="shared" ref="L37" si="20">J37/K37</f>
        <v>#DIV/0!</v>
      </c>
      <c r="M37" s="268" t="e">
        <f t="shared" ref="M37" si="21">L37-I37</f>
        <v>#DIV/0!</v>
      </c>
      <c r="N37" s="296"/>
      <c r="O37" s="101">
        <f t="shared" si="19"/>
        <v>0</v>
      </c>
      <c r="P37" s="227" t="e">
        <f>N37/O37</f>
        <v>#DIV/0!</v>
      </c>
      <c r="Q37" s="272"/>
      <c r="R37" s="104">
        <f>$R$1</f>
        <v>0</v>
      </c>
      <c r="S37" s="248" t="e">
        <f t="shared" si="4"/>
        <v>#DIV/0!</v>
      </c>
    </row>
    <row r="38" spans="1:20" s="89" customFormat="1" ht="15.75" thickBot="1" x14ac:dyDescent="0.3">
      <c r="C38" s="90"/>
      <c r="E38" s="154"/>
      <c r="F38" s="91"/>
      <c r="G38" s="115"/>
      <c r="H38" s="134"/>
      <c r="I38" s="135"/>
      <c r="J38" s="135"/>
      <c r="K38" s="135"/>
      <c r="L38" s="134"/>
      <c r="M38" s="135"/>
      <c r="N38" s="115"/>
      <c r="P38" s="234"/>
      <c r="Q38" s="209"/>
      <c r="S38" s="117"/>
    </row>
    <row r="39" spans="1:20" ht="30" x14ac:dyDescent="0.25">
      <c r="A39" s="634">
        <v>8</v>
      </c>
      <c r="B39" s="632" t="s">
        <v>5</v>
      </c>
      <c r="C39" s="624">
        <v>1</v>
      </c>
      <c r="D39" s="625" t="s">
        <v>32</v>
      </c>
      <c r="E39" s="121" t="s">
        <v>59</v>
      </c>
      <c r="F39" s="121" t="s">
        <v>58</v>
      </c>
      <c r="G39" s="158"/>
      <c r="H39" s="127">
        <f>$H$1</f>
        <v>0</v>
      </c>
      <c r="I39" s="160" t="e">
        <f>G39/H39</f>
        <v>#DIV/0!</v>
      </c>
      <c r="J39" s="158"/>
      <c r="K39" s="127">
        <f>$K$1</f>
        <v>0</v>
      </c>
      <c r="L39" s="200" t="e">
        <f t="shared" ref="L39" si="22">J39/K39</f>
        <v>#DIV/0!</v>
      </c>
      <c r="M39" s="194" t="e">
        <f t="shared" ref="M39" si="23">L39-I39</f>
        <v>#DIV/0!</v>
      </c>
      <c r="N39" s="265"/>
      <c r="O39" s="99">
        <f t="shared" ref="O39" si="24">$O$1</f>
        <v>0</v>
      </c>
      <c r="P39" s="230" t="e">
        <f>N39/O39</f>
        <v>#DIV/0!</v>
      </c>
      <c r="Q39" s="293"/>
      <c r="R39" s="102">
        <f>$R$1</f>
        <v>0</v>
      </c>
      <c r="S39" s="241" t="e">
        <f t="shared" si="4"/>
        <v>#DIV/0!</v>
      </c>
      <c r="T39" s="294"/>
    </row>
    <row r="40" spans="1:20" ht="30" x14ac:dyDescent="0.25">
      <c r="A40" s="635"/>
      <c r="B40" s="637"/>
      <c r="C40" s="615"/>
      <c r="D40" s="613"/>
      <c r="E40" s="87" t="s">
        <v>64</v>
      </c>
      <c r="F40" s="87" t="s">
        <v>64</v>
      </c>
      <c r="G40" s="159"/>
      <c r="H40" s="129"/>
      <c r="I40" s="188"/>
      <c r="J40" s="161"/>
      <c r="K40" s="161"/>
      <c r="L40" s="188"/>
      <c r="M40" s="189">
        <f>L40-I40</f>
        <v>0</v>
      </c>
      <c r="N40" s="229"/>
      <c r="O40" s="100"/>
      <c r="P40" s="226"/>
      <c r="Q40" s="264"/>
      <c r="R40" s="103"/>
      <c r="S40" s="256"/>
      <c r="T40" s="295"/>
    </row>
    <row r="41" spans="1:20" ht="45" x14ac:dyDescent="0.25">
      <c r="A41" s="635"/>
      <c r="B41" s="637"/>
      <c r="C41" s="615"/>
      <c r="D41" s="613"/>
      <c r="E41" s="87" t="s">
        <v>65</v>
      </c>
      <c r="F41" s="87" t="s">
        <v>364</v>
      </c>
      <c r="G41" s="159"/>
      <c r="H41" s="129"/>
      <c r="I41" s="129"/>
      <c r="J41" s="224"/>
      <c r="K41" s="224"/>
      <c r="L41" s="129"/>
      <c r="M41" s="195">
        <f>L41-I41</f>
        <v>0</v>
      </c>
      <c r="N41" s="229"/>
      <c r="O41" s="100"/>
      <c r="P41" s="226"/>
      <c r="Q41" s="255"/>
      <c r="R41" s="103"/>
      <c r="S41" s="291"/>
      <c r="T41" s="295"/>
    </row>
    <row r="42" spans="1:20" ht="30" customHeight="1" x14ac:dyDescent="0.25">
      <c r="A42" s="635"/>
      <c r="B42" s="637"/>
      <c r="C42" s="615">
        <v>2</v>
      </c>
      <c r="D42" s="613" t="s">
        <v>33</v>
      </c>
      <c r="E42" s="87" t="s">
        <v>59</v>
      </c>
      <c r="F42" s="87" t="s">
        <v>58</v>
      </c>
      <c r="G42" s="159"/>
      <c r="H42" s="129">
        <f>$H$1</f>
        <v>0</v>
      </c>
      <c r="I42" s="161" t="e">
        <f>G42/H42</f>
        <v>#DIV/0!</v>
      </c>
      <c r="J42" s="159"/>
      <c r="K42" s="129">
        <f>$K$1</f>
        <v>0</v>
      </c>
      <c r="L42" s="196" t="e">
        <f t="shared" ref="L42:L43" si="25">J42/K42</f>
        <v>#DIV/0!</v>
      </c>
      <c r="M42" s="189" t="e">
        <f t="shared" ref="M42:M48" si="26">L42-I42</f>
        <v>#DIV/0!</v>
      </c>
      <c r="N42" s="292"/>
      <c r="O42" s="100">
        <f t="shared" ref="O42" si="27">$O$1</f>
        <v>0</v>
      </c>
      <c r="P42" s="226" t="e">
        <f>N42/O42</f>
        <v>#DIV/0!</v>
      </c>
      <c r="Q42" s="261"/>
      <c r="R42" s="103">
        <f>$R$1</f>
        <v>0</v>
      </c>
      <c r="S42" s="256" t="e">
        <f t="shared" si="4"/>
        <v>#DIV/0!</v>
      </c>
      <c r="T42" s="295"/>
    </row>
    <row r="43" spans="1:20" ht="31.5" customHeight="1" thickBot="1" x14ac:dyDescent="0.3">
      <c r="A43" s="636"/>
      <c r="B43" s="633"/>
      <c r="C43" s="618"/>
      <c r="D43" s="614"/>
      <c r="E43" s="153" t="s">
        <v>108</v>
      </c>
      <c r="F43" s="95" t="s">
        <v>109</v>
      </c>
      <c r="G43" s="173"/>
      <c r="H43" s="132"/>
      <c r="I43" s="174" t="e">
        <f>G43/H43</f>
        <v>#DIV/0!</v>
      </c>
      <c r="J43" s="173"/>
      <c r="K43" s="132"/>
      <c r="L43" s="286" t="e">
        <f t="shared" si="25"/>
        <v>#DIV/0!</v>
      </c>
      <c r="M43" s="268" t="e">
        <f t="shared" si="26"/>
        <v>#DIV/0!</v>
      </c>
      <c r="N43" s="296"/>
      <c r="O43" s="101"/>
      <c r="P43" s="227" t="e">
        <f>N43/O43</f>
        <v>#DIV/0!</v>
      </c>
      <c r="Q43" s="297"/>
      <c r="R43" s="104"/>
      <c r="S43" s="298" t="e">
        <f t="shared" si="4"/>
        <v>#DIV/0!</v>
      </c>
      <c r="T43" s="299"/>
    </row>
    <row r="44" spans="1:20" s="89" customFormat="1" ht="15.75" thickBot="1" x14ac:dyDescent="0.3">
      <c r="C44" s="90"/>
      <c r="D44" s="91"/>
      <c r="E44" s="154"/>
      <c r="F44" s="91"/>
      <c r="G44" s="115"/>
      <c r="H44" s="134"/>
      <c r="I44" s="135"/>
      <c r="J44" s="135"/>
      <c r="K44" s="135"/>
      <c r="L44" s="134"/>
      <c r="M44" s="135"/>
      <c r="N44" s="115"/>
      <c r="P44" s="234"/>
      <c r="Q44" s="209"/>
      <c r="S44" s="117"/>
    </row>
    <row r="45" spans="1:20" ht="30" x14ac:dyDescent="0.25">
      <c r="A45" s="630">
        <v>9</v>
      </c>
      <c r="B45" s="632" t="s">
        <v>6</v>
      </c>
      <c r="C45" s="93">
        <v>1</v>
      </c>
      <c r="D45" s="92" t="s">
        <v>34</v>
      </c>
      <c r="E45" s="121" t="s">
        <v>59</v>
      </c>
      <c r="F45" s="121" t="s">
        <v>58</v>
      </c>
      <c r="G45" s="158"/>
      <c r="H45" s="127">
        <f>$H$1</f>
        <v>0</v>
      </c>
      <c r="I45" s="160" t="e">
        <f t="shared" ref="I45:I84" si="28">G45/H45</f>
        <v>#DIV/0!</v>
      </c>
      <c r="J45" s="158"/>
      <c r="K45" s="127">
        <f t="shared" ref="K45:K54" si="29">$K$1</f>
        <v>0</v>
      </c>
      <c r="L45" s="200" t="e">
        <f>J45/K45</f>
        <v>#DIV/0!</v>
      </c>
      <c r="M45" s="194" t="e">
        <f t="shared" si="26"/>
        <v>#DIV/0!</v>
      </c>
      <c r="N45" s="239"/>
      <c r="O45" s="99">
        <f t="shared" ref="O45:O46" si="30">$O$1</f>
        <v>0</v>
      </c>
      <c r="P45" s="230" t="e">
        <f t="shared" ref="P45:P46" si="31">N45/O45</f>
        <v>#DIV/0!</v>
      </c>
      <c r="Q45" s="240"/>
      <c r="R45" s="102">
        <f>$R$1</f>
        <v>0</v>
      </c>
      <c r="S45" s="246" t="e">
        <f t="shared" ref="S45:S86" si="32">Q45/R45</f>
        <v>#DIV/0!</v>
      </c>
    </row>
    <row r="46" spans="1:20" ht="15" customHeight="1" x14ac:dyDescent="0.25">
      <c r="A46" s="639"/>
      <c r="B46" s="637"/>
      <c r="C46" s="615">
        <v>2</v>
      </c>
      <c r="D46" s="621" t="s">
        <v>35</v>
      </c>
      <c r="E46" s="87" t="s">
        <v>59</v>
      </c>
      <c r="F46" s="87" t="s">
        <v>58</v>
      </c>
      <c r="G46" s="159"/>
      <c r="H46" s="129">
        <f>$H$1</f>
        <v>0</v>
      </c>
      <c r="I46" s="161" t="e">
        <f t="shared" si="28"/>
        <v>#DIV/0!</v>
      </c>
      <c r="J46" s="159"/>
      <c r="K46" s="129">
        <f t="shared" si="29"/>
        <v>0</v>
      </c>
      <c r="L46" s="196" t="e">
        <f>J46/K46</f>
        <v>#DIV/0!</v>
      </c>
      <c r="M46" s="189" t="e">
        <f t="shared" si="26"/>
        <v>#DIV/0!</v>
      </c>
      <c r="N46" s="260"/>
      <c r="O46" s="100">
        <f t="shared" si="30"/>
        <v>0</v>
      </c>
      <c r="P46" s="226" t="e">
        <f t="shared" si="31"/>
        <v>#DIV/0!</v>
      </c>
      <c r="Q46" s="269"/>
      <c r="R46" s="103">
        <f>$R$1</f>
        <v>0</v>
      </c>
      <c r="S46" s="247" t="e">
        <f t="shared" si="32"/>
        <v>#DIV/0!</v>
      </c>
    </row>
    <row r="47" spans="1:20" ht="30" x14ac:dyDescent="0.25">
      <c r="A47" s="639"/>
      <c r="B47" s="637"/>
      <c r="C47" s="615"/>
      <c r="D47" s="621"/>
      <c r="E47" s="87" t="s">
        <v>86</v>
      </c>
      <c r="F47" s="87" t="s">
        <v>87</v>
      </c>
      <c r="G47" s="159"/>
      <c r="H47" s="129"/>
      <c r="I47" s="161" t="e">
        <f>G47/H47</f>
        <v>#DIV/0!</v>
      </c>
      <c r="J47" s="159"/>
      <c r="K47" s="130"/>
      <c r="L47" s="196" t="e">
        <f>J47/K47</f>
        <v>#DIV/0!</v>
      </c>
      <c r="M47" s="189" t="e">
        <f t="shared" si="26"/>
        <v>#DIV/0!</v>
      </c>
      <c r="N47" s="275"/>
      <c r="O47" s="100"/>
      <c r="P47" s="226" t="e">
        <f>N47/O47</f>
        <v>#DIV/0!</v>
      </c>
      <c r="Q47" s="264"/>
      <c r="R47" s="103"/>
      <c r="S47" s="247" t="e">
        <f t="shared" si="32"/>
        <v>#DIV/0!</v>
      </c>
    </row>
    <row r="48" spans="1:20" ht="30" x14ac:dyDescent="0.25">
      <c r="A48" s="639"/>
      <c r="B48" s="637"/>
      <c r="C48" s="615">
        <v>3</v>
      </c>
      <c r="D48" s="620" t="s">
        <v>36</v>
      </c>
      <c r="E48" s="87" t="s">
        <v>59</v>
      </c>
      <c r="F48" s="87" t="s">
        <v>58</v>
      </c>
      <c r="G48" s="159">
        <v>16000</v>
      </c>
      <c r="H48" s="129">
        <v>193</v>
      </c>
      <c r="I48" s="161">
        <f t="shared" si="28"/>
        <v>82.901554404145074</v>
      </c>
      <c r="J48" s="161">
        <v>20947.59</v>
      </c>
      <c r="K48" s="129">
        <v>187</v>
      </c>
      <c r="L48" s="129"/>
      <c r="M48" s="189">
        <f t="shared" si="26"/>
        <v>-82.901554404145074</v>
      </c>
      <c r="N48" s="275">
        <v>16000</v>
      </c>
      <c r="O48" s="100">
        <v>193</v>
      </c>
      <c r="P48" s="226">
        <f t="shared" ref="P48:P52" si="33">N48/O48</f>
        <v>82.901554404145074</v>
      </c>
      <c r="Q48" s="264">
        <v>16000</v>
      </c>
      <c r="R48" s="103">
        <v>193</v>
      </c>
      <c r="S48" s="247">
        <f t="shared" si="32"/>
        <v>82.901554404145074</v>
      </c>
    </row>
    <row r="49" spans="1:19" ht="45" x14ac:dyDescent="0.25">
      <c r="A49" s="639"/>
      <c r="B49" s="637"/>
      <c r="C49" s="615"/>
      <c r="D49" s="620"/>
      <c r="E49" s="87" t="s">
        <v>88</v>
      </c>
      <c r="F49" s="87" t="s">
        <v>89</v>
      </c>
      <c r="G49" s="225"/>
      <c r="H49" s="130"/>
      <c r="I49" s="186" t="e">
        <f t="shared" si="28"/>
        <v>#DIV/0!</v>
      </c>
      <c r="J49" s="130"/>
      <c r="K49" s="130"/>
      <c r="L49" s="186" t="e">
        <f t="shared" ref="L49" si="34">J49/K49</f>
        <v>#DIV/0!</v>
      </c>
      <c r="M49" s="186" t="e">
        <f>L49-I49</f>
        <v>#DIV/0!</v>
      </c>
      <c r="N49" s="229"/>
      <c r="O49" s="100"/>
      <c r="P49" s="226" t="e">
        <f t="shared" si="33"/>
        <v>#DIV/0!</v>
      </c>
      <c r="Q49" s="269"/>
      <c r="R49" s="103"/>
      <c r="S49" s="247" t="e">
        <f t="shared" si="32"/>
        <v>#DIV/0!</v>
      </c>
    </row>
    <row r="50" spans="1:19" ht="30" x14ac:dyDescent="0.25">
      <c r="A50" s="639"/>
      <c r="B50" s="637"/>
      <c r="C50" s="88">
        <v>4</v>
      </c>
      <c r="D50" s="87" t="s">
        <v>37</v>
      </c>
      <c r="E50" s="87" t="s">
        <v>59</v>
      </c>
      <c r="F50" s="87" t="s">
        <v>58</v>
      </c>
      <c r="G50" s="159"/>
      <c r="H50" s="129">
        <f>$H$1</f>
        <v>0</v>
      </c>
      <c r="I50" s="161" t="e">
        <f t="shared" si="28"/>
        <v>#DIV/0!</v>
      </c>
      <c r="J50" s="159"/>
      <c r="K50" s="129">
        <f t="shared" si="29"/>
        <v>0</v>
      </c>
      <c r="L50" s="196" t="e">
        <f>J50/K50</f>
        <v>#DIV/0!</v>
      </c>
      <c r="M50" s="189" t="e">
        <f>L50-I50</f>
        <v>#DIV/0!</v>
      </c>
      <c r="N50" s="275"/>
      <c r="O50" s="100">
        <f t="shared" ref="O50:O52" si="35">$O$1</f>
        <v>0</v>
      </c>
      <c r="P50" s="226" t="e">
        <f t="shared" si="33"/>
        <v>#DIV/0!</v>
      </c>
      <c r="Q50" s="264"/>
      <c r="R50" s="103">
        <f>$R$1</f>
        <v>0</v>
      </c>
      <c r="S50" s="247" t="e">
        <f t="shared" si="32"/>
        <v>#DIV/0!</v>
      </c>
    </row>
    <row r="51" spans="1:19" ht="45" customHeight="1" x14ac:dyDescent="0.25">
      <c r="A51" s="639"/>
      <c r="B51" s="637"/>
      <c r="C51" s="165">
        <v>5</v>
      </c>
      <c r="D51" s="166" t="s">
        <v>359</v>
      </c>
      <c r="E51" s="167" t="s">
        <v>59</v>
      </c>
      <c r="F51" s="167" t="s">
        <v>58</v>
      </c>
      <c r="G51" s="159"/>
      <c r="H51" s="129">
        <f>$H$1</f>
        <v>0</v>
      </c>
      <c r="I51" s="161" t="e">
        <f t="shared" si="28"/>
        <v>#DIV/0!</v>
      </c>
      <c r="J51" s="159"/>
      <c r="K51" s="129">
        <f t="shared" si="29"/>
        <v>0</v>
      </c>
      <c r="L51" s="196" t="e">
        <f t="shared" ref="L51:L58" si="36">J51/K51</f>
        <v>#DIV/0!</v>
      </c>
      <c r="M51" s="189" t="e">
        <f>L51-I51</f>
        <v>#DIV/0!</v>
      </c>
      <c r="N51" s="275"/>
      <c r="O51" s="100">
        <f t="shared" si="35"/>
        <v>0</v>
      </c>
      <c r="P51" s="226" t="e">
        <f t="shared" si="33"/>
        <v>#DIV/0!</v>
      </c>
      <c r="Q51" s="264"/>
      <c r="R51" s="103">
        <f>$R$1</f>
        <v>0</v>
      </c>
      <c r="S51" s="247" t="e">
        <f t="shared" si="32"/>
        <v>#DIV/0!</v>
      </c>
    </row>
    <row r="52" spans="1:19" ht="61.5" customHeight="1" thickBot="1" x14ac:dyDescent="0.3">
      <c r="A52" s="631"/>
      <c r="B52" s="633"/>
      <c r="C52" s="94">
        <v>8</v>
      </c>
      <c r="D52" s="95" t="s">
        <v>39</v>
      </c>
      <c r="E52" s="95" t="s">
        <v>59</v>
      </c>
      <c r="F52" s="95" t="s">
        <v>58</v>
      </c>
      <c r="G52" s="173"/>
      <c r="H52" s="132">
        <f>$H$1</f>
        <v>0</v>
      </c>
      <c r="I52" s="133" t="e">
        <f t="shared" si="28"/>
        <v>#DIV/0!</v>
      </c>
      <c r="J52" s="173"/>
      <c r="K52" s="132">
        <f t="shared" si="29"/>
        <v>0</v>
      </c>
      <c r="L52" s="286" t="e">
        <f t="shared" si="36"/>
        <v>#DIV/0!</v>
      </c>
      <c r="M52" s="268" t="e">
        <f>L52-I52</f>
        <v>#DIV/0!</v>
      </c>
      <c r="N52" s="281"/>
      <c r="O52" s="101">
        <f t="shared" si="35"/>
        <v>0</v>
      </c>
      <c r="P52" s="227" t="e">
        <f t="shared" si="33"/>
        <v>#DIV/0!</v>
      </c>
      <c r="Q52" s="272"/>
      <c r="R52" s="104">
        <f>$R$1</f>
        <v>0</v>
      </c>
      <c r="S52" s="248" t="e">
        <f t="shared" si="32"/>
        <v>#DIV/0!</v>
      </c>
    </row>
    <row r="53" spans="1:19" s="89" customFormat="1" ht="15.75" thickBot="1" x14ac:dyDescent="0.3">
      <c r="C53" s="90"/>
      <c r="E53" s="91"/>
      <c r="F53" s="91"/>
      <c r="G53" s="115"/>
      <c r="H53" s="134"/>
      <c r="I53" s="135"/>
      <c r="J53" s="135"/>
      <c r="K53" s="135"/>
      <c r="L53" s="134"/>
      <c r="M53" s="135"/>
      <c r="N53" s="115"/>
      <c r="P53" s="117"/>
      <c r="Q53" s="209"/>
      <c r="S53" s="117"/>
    </row>
    <row r="54" spans="1:19" ht="30" x14ac:dyDescent="0.25">
      <c r="A54" s="630">
        <v>10</v>
      </c>
      <c r="B54" s="632" t="s">
        <v>7</v>
      </c>
      <c r="C54" s="93">
        <v>2</v>
      </c>
      <c r="D54" s="92" t="s">
        <v>40</v>
      </c>
      <c r="E54" s="121" t="s">
        <v>59</v>
      </c>
      <c r="F54" s="121" t="s">
        <v>58</v>
      </c>
      <c r="G54" s="158"/>
      <c r="H54" s="127">
        <f>$H$1</f>
        <v>0</v>
      </c>
      <c r="I54" s="160" t="e">
        <f t="shared" si="28"/>
        <v>#DIV/0!</v>
      </c>
      <c r="J54" s="158"/>
      <c r="K54" s="127">
        <f t="shared" si="29"/>
        <v>0</v>
      </c>
      <c r="L54" s="200" t="e">
        <f t="shared" si="36"/>
        <v>#DIV/0!</v>
      </c>
      <c r="M54" s="194" t="e">
        <f>L54-I54</f>
        <v>#DIV/0!</v>
      </c>
      <c r="N54" s="239"/>
      <c r="O54" s="99">
        <f t="shared" ref="O54" si="37">$O$1</f>
        <v>0</v>
      </c>
      <c r="P54" s="230" t="e">
        <f t="shared" ref="P54:P73" si="38">N54/O54</f>
        <v>#DIV/0!</v>
      </c>
      <c r="Q54" s="240"/>
      <c r="R54" s="102">
        <f>$R$1</f>
        <v>0</v>
      </c>
      <c r="S54" s="246" t="e">
        <f t="shared" si="32"/>
        <v>#DIV/0!</v>
      </c>
    </row>
    <row r="55" spans="1:19" ht="30" x14ac:dyDescent="0.25">
      <c r="A55" s="639"/>
      <c r="B55" s="637"/>
      <c r="C55" s="615">
        <v>5</v>
      </c>
      <c r="D55" s="616" t="s">
        <v>41</v>
      </c>
      <c r="E55" s="87" t="s">
        <v>59</v>
      </c>
      <c r="F55" s="87" t="s">
        <v>58</v>
      </c>
      <c r="G55" s="159">
        <v>18600</v>
      </c>
      <c r="H55" s="129">
        <v>193</v>
      </c>
      <c r="I55" s="161">
        <f t="shared" si="28"/>
        <v>96.373056994818654</v>
      </c>
      <c r="J55" s="159">
        <v>19727.96</v>
      </c>
      <c r="K55" s="129">
        <v>187</v>
      </c>
      <c r="L55" s="196">
        <f t="shared" si="36"/>
        <v>105.49711229946523</v>
      </c>
      <c r="M55" s="189">
        <f>L55-I55</f>
        <v>9.1240553046465749</v>
      </c>
      <c r="N55" s="275">
        <v>17600</v>
      </c>
      <c r="O55" s="100">
        <v>193</v>
      </c>
      <c r="P55" s="226">
        <f t="shared" si="38"/>
        <v>91.191709844559583</v>
      </c>
      <c r="Q55" s="264">
        <v>17600</v>
      </c>
      <c r="R55" s="103">
        <v>193</v>
      </c>
      <c r="S55" s="247">
        <f t="shared" si="32"/>
        <v>91.191709844559583</v>
      </c>
    </row>
    <row r="56" spans="1:19" ht="45" x14ac:dyDescent="0.25">
      <c r="A56" s="639"/>
      <c r="B56" s="637"/>
      <c r="C56" s="615"/>
      <c r="D56" s="616"/>
      <c r="E56" s="87" t="s">
        <v>93</v>
      </c>
      <c r="F56" s="87" t="s">
        <v>92</v>
      </c>
      <c r="G56" s="159"/>
      <c r="H56" s="129"/>
      <c r="I56" s="161" t="e">
        <f t="shared" si="28"/>
        <v>#DIV/0!</v>
      </c>
      <c r="J56" s="159"/>
      <c r="K56" s="130"/>
      <c r="L56" s="196" t="e">
        <f t="shared" si="36"/>
        <v>#DIV/0!</v>
      </c>
      <c r="M56" s="189" t="e">
        <f>L56-I56</f>
        <v>#DIV/0!</v>
      </c>
      <c r="N56" s="260"/>
      <c r="O56" s="100"/>
      <c r="P56" s="226" t="e">
        <f t="shared" si="38"/>
        <v>#DIV/0!</v>
      </c>
      <c r="Q56" s="269"/>
      <c r="R56" s="103"/>
      <c r="S56" s="247" t="e">
        <f t="shared" si="32"/>
        <v>#DIV/0!</v>
      </c>
    </row>
    <row r="57" spans="1:19" ht="30.75" thickBot="1" x14ac:dyDescent="0.3">
      <c r="A57" s="631"/>
      <c r="B57" s="633"/>
      <c r="C57" s="618"/>
      <c r="D57" s="619"/>
      <c r="E57" s="95" t="s">
        <v>90</v>
      </c>
      <c r="F57" s="95" t="s">
        <v>91</v>
      </c>
      <c r="G57" s="173"/>
      <c r="H57" s="132"/>
      <c r="I57" s="174" t="e">
        <f t="shared" si="28"/>
        <v>#DIV/0!</v>
      </c>
      <c r="J57" s="173"/>
      <c r="K57" s="133"/>
      <c r="L57" s="286" t="e">
        <f t="shared" si="36"/>
        <v>#DIV/0!</v>
      </c>
      <c r="M57" s="268" t="e">
        <f>L57-I57</f>
        <v>#DIV/0!</v>
      </c>
      <c r="N57" s="281"/>
      <c r="O57" s="101"/>
      <c r="P57" s="227" t="e">
        <f t="shared" si="38"/>
        <v>#DIV/0!</v>
      </c>
      <c r="Q57" s="272"/>
      <c r="R57" s="104"/>
      <c r="S57" s="248" t="e">
        <f t="shared" si="32"/>
        <v>#DIV/0!</v>
      </c>
    </row>
    <row r="58" spans="1:19" ht="30.75" thickBot="1" x14ac:dyDescent="0.3">
      <c r="A58" s="178">
        <v>11</v>
      </c>
      <c r="B58" s="180" t="s">
        <v>361</v>
      </c>
      <c r="C58" s="179">
        <v>1</v>
      </c>
      <c r="D58" s="180" t="s">
        <v>362</v>
      </c>
      <c r="E58" s="120" t="s">
        <v>59</v>
      </c>
      <c r="F58" s="120" t="s">
        <v>58</v>
      </c>
      <c r="G58" s="162"/>
      <c r="H58" s="141">
        <f>$H$1</f>
        <v>0</v>
      </c>
      <c r="I58" s="163" t="e">
        <f t="shared" si="28"/>
        <v>#DIV/0!</v>
      </c>
      <c r="J58" s="162"/>
      <c r="K58" s="141">
        <f t="shared" ref="K58:K59" si="39">$K$1</f>
        <v>0</v>
      </c>
      <c r="L58" s="287" t="e">
        <f t="shared" si="36"/>
        <v>#DIV/0!</v>
      </c>
      <c r="M58" s="253" t="e">
        <f>L58-I58</f>
        <v>#DIV/0!</v>
      </c>
      <c r="N58" s="288"/>
      <c r="O58" s="122">
        <f t="shared" ref="O58:O59" si="40">$O$1</f>
        <v>0</v>
      </c>
      <c r="P58" s="289" t="e">
        <f t="shared" si="38"/>
        <v>#DIV/0!</v>
      </c>
      <c r="Q58" s="290"/>
      <c r="R58" s="123">
        <f>$R$1</f>
        <v>0</v>
      </c>
      <c r="S58" s="252" t="e">
        <f>Q58/R58</f>
        <v>#DIV/0!</v>
      </c>
    </row>
    <row r="59" spans="1:19" ht="30" x14ac:dyDescent="0.25">
      <c r="A59" s="638">
        <v>12</v>
      </c>
      <c r="B59" s="640" t="s">
        <v>8</v>
      </c>
      <c r="C59" s="622">
        <v>1</v>
      </c>
      <c r="D59" s="623" t="s">
        <v>42</v>
      </c>
      <c r="E59" s="191" t="s">
        <v>59</v>
      </c>
      <c r="F59" s="191" t="s">
        <v>58</v>
      </c>
      <c r="G59" s="207"/>
      <c r="H59" s="168">
        <f>$H$1</f>
        <v>0</v>
      </c>
      <c r="I59" s="169" t="e">
        <f t="shared" si="28"/>
        <v>#DIV/0!</v>
      </c>
      <c r="J59" s="207"/>
      <c r="K59" s="168">
        <f t="shared" si="39"/>
        <v>0</v>
      </c>
      <c r="L59" s="192" t="e">
        <f>J59/K59</f>
        <v>#DIV/0!</v>
      </c>
      <c r="M59" s="193" t="e">
        <f t="shared" ref="M59:M72" si="41">L59-I59</f>
        <v>#DIV/0!</v>
      </c>
      <c r="N59" s="283"/>
      <c r="O59" s="170">
        <f t="shared" si="40"/>
        <v>0</v>
      </c>
      <c r="P59" s="284" t="e">
        <f t="shared" si="38"/>
        <v>#DIV/0!</v>
      </c>
      <c r="Q59" s="285"/>
      <c r="R59" s="171">
        <f>$R$1</f>
        <v>0</v>
      </c>
      <c r="S59" s="251" t="e">
        <f t="shared" si="32"/>
        <v>#DIV/0!</v>
      </c>
    </row>
    <row r="60" spans="1:19" ht="30" x14ac:dyDescent="0.25">
      <c r="A60" s="639"/>
      <c r="B60" s="637"/>
      <c r="C60" s="615"/>
      <c r="D60" s="616"/>
      <c r="E60" s="87" t="s">
        <v>78</v>
      </c>
      <c r="F60" s="87" t="s">
        <v>383</v>
      </c>
      <c r="G60" s="203"/>
      <c r="H60" s="129"/>
      <c r="I60" s="161" t="e">
        <f t="shared" si="28"/>
        <v>#DIV/0!</v>
      </c>
      <c r="J60" s="203"/>
      <c r="K60" s="130"/>
      <c r="L60" s="188" t="e">
        <f t="shared" ref="L60:L73" si="42">J60/K60</f>
        <v>#DIV/0!</v>
      </c>
      <c r="M60" s="189" t="e">
        <f t="shared" si="41"/>
        <v>#DIV/0!</v>
      </c>
      <c r="N60" s="260"/>
      <c r="O60" s="100"/>
      <c r="P60" s="226" t="e">
        <f t="shared" si="38"/>
        <v>#DIV/0!</v>
      </c>
      <c r="Q60" s="269"/>
      <c r="R60" s="103"/>
      <c r="S60" s="247"/>
    </row>
    <row r="61" spans="1:19" ht="30" x14ac:dyDescent="0.25">
      <c r="A61" s="639"/>
      <c r="B61" s="637"/>
      <c r="C61" s="615"/>
      <c r="D61" s="616"/>
      <c r="E61" s="87" t="s">
        <v>94</v>
      </c>
      <c r="F61" s="87" t="s">
        <v>95</v>
      </c>
      <c r="G61" s="203"/>
      <c r="H61" s="129"/>
      <c r="I61" s="161" t="e">
        <f t="shared" si="28"/>
        <v>#DIV/0!</v>
      </c>
      <c r="J61" s="203"/>
      <c r="K61" s="130"/>
      <c r="L61" s="188" t="e">
        <f t="shared" si="42"/>
        <v>#DIV/0!</v>
      </c>
      <c r="M61" s="189" t="e">
        <f t="shared" si="41"/>
        <v>#DIV/0!</v>
      </c>
      <c r="N61" s="260"/>
      <c r="O61" s="100"/>
      <c r="P61" s="226" t="e">
        <f t="shared" si="38"/>
        <v>#DIV/0!</v>
      </c>
      <c r="Q61" s="269"/>
      <c r="R61" s="103"/>
      <c r="S61" s="247" t="e">
        <f t="shared" si="32"/>
        <v>#DIV/0!</v>
      </c>
    </row>
    <row r="62" spans="1:19" ht="32.25" customHeight="1" x14ac:dyDescent="0.25">
      <c r="A62" s="639"/>
      <c r="B62" s="637"/>
      <c r="C62" s="615">
        <v>2</v>
      </c>
      <c r="D62" s="620" t="s">
        <v>43</v>
      </c>
      <c r="E62" s="87" t="s">
        <v>59</v>
      </c>
      <c r="F62" s="87" t="s">
        <v>58</v>
      </c>
      <c r="G62" s="203"/>
      <c r="H62" s="129">
        <f>$H$1</f>
        <v>0</v>
      </c>
      <c r="I62" s="161" t="e">
        <f t="shared" si="28"/>
        <v>#DIV/0!</v>
      </c>
      <c r="J62" s="203"/>
      <c r="K62" s="129">
        <f t="shared" ref="K62" si="43">$K$1</f>
        <v>0</v>
      </c>
      <c r="L62" s="188" t="e">
        <f t="shared" si="42"/>
        <v>#DIV/0!</v>
      </c>
      <c r="M62" s="189" t="e">
        <f t="shared" si="41"/>
        <v>#DIV/0!</v>
      </c>
      <c r="N62" s="260"/>
      <c r="O62" s="100">
        <f t="shared" ref="O62" si="44">$O$1</f>
        <v>0</v>
      </c>
      <c r="P62" s="226" t="e">
        <f t="shared" si="38"/>
        <v>#DIV/0!</v>
      </c>
      <c r="Q62" s="269"/>
      <c r="R62" s="103">
        <f>$R$1</f>
        <v>0</v>
      </c>
      <c r="S62" s="247" t="e">
        <f t="shared" si="32"/>
        <v>#DIV/0!</v>
      </c>
    </row>
    <row r="63" spans="1:19" ht="48" customHeight="1" x14ac:dyDescent="0.25">
      <c r="A63" s="639"/>
      <c r="B63" s="637"/>
      <c r="C63" s="615"/>
      <c r="D63" s="620"/>
      <c r="E63" s="87" t="s">
        <v>96</v>
      </c>
      <c r="F63" s="87" t="s">
        <v>98</v>
      </c>
      <c r="G63" s="203"/>
      <c r="H63" s="129"/>
      <c r="I63" s="161" t="e">
        <f t="shared" si="28"/>
        <v>#DIV/0!</v>
      </c>
      <c r="J63" s="203"/>
      <c r="K63" s="130"/>
      <c r="L63" s="188" t="e">
        <f t="shared" si="42"/>
        <v>#DIV/0!</v>
      </c>
      <c r="M63" s="189" t="e">
        <f t="shared" si="41"/>
        <v>#DIV/0!</v>
      </c>
      <c r="N63" s="260"/>
      <c r="O63" s="100"/>
      <c r="P63" s="226" t="e">
        <f t="shared" si="38"/>
        <v>#DIV/0!</v>
      </c>
      <c r="Q63" s="269"/>
      <c r="R63" s="103"/>
      <c r="S63" s="247" t="e">
        <f t="shared" si="32"/>
        <v>#DIV/0!</v>
      </c>
    </row>
    <row r="64" spans="1:19" ht="33.75" customHeight="1" x14ac:dyDescent="0.25">
      <c r="A64" s="639"/>
      <c r="B64" s="637"/>
      <c r="C64" s="615">
        <v>3</v>
      </c>
      <c r="D64" s="620" t="s">
        <v>44</v>
      </c>
      <c r="E64" s="87" t="s">
        <v>59</v>
      </c>
      <c r="F64" s="87" t="s">
        <v>58</v>
      </c>
      <c r="G64" s="204"/>
      <c r="H64" s="129">
        <f>$H$1</f>
        <v>0</v>
      </c>
      <c r="I64" s="161" t="e">
        <f t="shared" si="28"/>
        <v>#DIV/0!</v>
      </c>
      <c r="J64" s="204"/>
      <c r="K64" s="129">
        <f t="shared" ref="K64" si="45">$K$1</f>
        <v>0</v>
      </c>
      <c r="L64" s="188" t="e">
        <f t="shared" si="42"/>
        <v>#DIV/0!</v>
      </c>
      <c r="M64" s="189" t="e">
        <f t="shared" si="41"/>
        <v>#DIV/0!</v>
      </c>
      <c r="N64" s="275"/>
      <c r="O64" s="100">
        <f t="shared" ref="O64" si="46">$O$1</f>
        <v>0</v>
      </c>
      <c r="P64" s="226" t="e">
        <f t="shared" si="38"/>
        <v>#DIV/0!</v>
      </c>
      <c r="Q64" s="264"/>
      <c r="R64" s="103">
        <f>$R$1</f>
        <v>0</v>
      </c>
      <c r="S64" s="247" t="e">
        <f t="shared" si="32"/>
        <v>#DIV/0!</v>
      </c>
    </row>
    <row r="65" spans="1:19" ht="29.25" customHeight="1" x14ac:dyDescent="0.25">
      <c r="A65" s="639"/>
      <c r="B65" s="637"/>
      <c r="C65" s="615"/>
      <c r="D65" s="620"/>
      <c r="E65" s="87" t="s">
        <v>97</v>
      </c>
      <c r="F65" s="87" t="s">
        <v>99</v>
      </c>
      <c r="G65" s="203"/>
      <c r="H65" s="129"/>
      <c r="I65" s="161" t="e">
        <f t="shared" si="28"/>
        <v>#DIV/0!</v>
      </c>
      <c r="J65" s="203"/>
      <c r="K65" s="130"/>
      <c r="L65" s="188" t="e">
        <f t="shared" si="42"/>
        <v>#DIV/0!</v>
      </c>
      <c r="M65" s="189" t="e">
        <f t="shared" si="41"/>
        <v>#DIV/0!</v>
      </c>
      <c r="N65" s="275"/>
      <c r="O65" s="100"/>
      <c r="P65" s="226" t="e">
        <f t="shared" si="38"/>
        <v>#DIV/0!</v>
      </c>
      <c r="Q65" s="269"/>
      <c r="R65" s="103"/>
      <c r="S65" s="247" t="e">
        <f>Q65/R65</f>
        <v>#DIV/0!</v>
      </c>
    </row>
    <row r="66" spans="1:19" ht="27" customHeight="1" x14ac:dyDescent="0.25">
      <c r="A66" s="639"/>
      <c r="B66" s="637"/>
      <c r="C66" s="615">
        <v>4</v>
      </c>
      <c r="D66" s="616" t="s">
        <v>45</v>
      </c>
      <c r="E66" s="87" t="s">
        <v>59</v>
      </c>
      <c r="F66" s="87" t="s">
        <v>58</v>
      </c>
      <c r="G66" s="204"/>
      <c r="H66" s="129">
        <f>$H$1</f>
        <v>0</v>
      </c>
      <c r="I66" s="161" t="e">
        <f t="shared" si="28"/>
        <v>#DIV/0!</v>
      </c>
      <c r="J66" s="204"/>
      <c r="K66" s="129">
        <f t="shared" ref="K66" si="47">$K$1</f>
        <v>0</v>
      </c>
      <c r="L66" s="188" t="e">
        <f t="shared" si="42"/>
        <v>#DIV/0!</v>
      </c>
      <c r="M66" s="189" t="e">
        <f t="shared" si="41"/>
        <v>#DIV/0!</v>
      </c>
      <c r="N66" s="275"/>
      <c r="O66" s="100">
        <f t="shared" ref="O66" si="48">$O$1</f>
        <v>0</v>
      </c>
      <c r="P66" s="226" t="e">
        <f t="shared" si="38"/>
        <v>#DIV/0!</v>
      </c>
      <c r="Q66" s="264"/>
      <c r="R66" s="103">
        <f>$R$1</f>
        <v>0</v>
      </c>
      <c r="S66" s="247" t="e">
        <f t="shared" si="32"/>
        <v>#DIV/0!</v>
      </c>
    </row>
    <row r="67" spans="1:19" ht="30" x14ac:dyDescent="0.25">
      <c r="A67" s="639"/>
      <c r="B67" s="637"/>
      <c r="C67" s="615"/>
      <c r="D67" s="616"/>
      <c r="E67" s="87" t="s">
        <v>78</v>
      </c>
      <c r="F67" s="87" t="s">
        <v>100</v>
      </c>
      <c r="G67" s="203"/>
      <c r="H67" s="129"/>
      <c r="I67" s="161" t="e">
        <f t="shared" si="28"/>
        <v>#DIV/0!</v>
      </c>
      <c r="J67" s="203"/>
      <c r="K67" s="130"/>
      <c r="L67" s="188" t="e">
        <f t="shared" si="42"/>
        <v>#DIV/0!</v>
      </c>
      <c r="M67" s="189" t="e">
        <f t="shared" si="41"/>
        <v>#DIV/0!</v>
      </c>
      <c r="N67" s="275"/>
      <c r="O67" s="100"/>
      <c r="P67" s="226" t="e">
        <f t="shared" si="38"/>
        <v>#DIV/0!</v>
      </c>
      <c r="Q67" s="264"/>
      <c r="R67" s="103"/>
      <c r="S67" s="247" t="e">
        <f t="shared" si="32"/>
        <v>#DIV/0!</v>
      </c>
    </row>
    <row r="68" spans="1:19" ht="27" customHeight="1" x14ac:dyDescent="0.25">
      <c r="A68" s="639"/>
      <c r="B68" s="637"/>
      <c r="C68" s="615">
        <v>5</v>
      </c>
      <c r="D68" s="617" t="s">
        <v>360</v>
      </c>
      <c r="E68" s="87" t="s">
        <v>59</v>
      </c>
      <c r="F68" s="87" t="s">
        <v>58</v>
      </c>
      <c r="G68" s="204"/>
      <c r="H68" s="129">
        <f>$H$1</f>
        <v>0</v>
      </c>
      <c r="I68" s="161" t="e">
        <f t="shared" si="28"/>
        <v>#DIV/0!</v>
      </c>
      <c r="J68" s="204"/>
      <c r="K68" s="129">
        <f t="shared" ref="K68" si="49">$K$1</f>
        <v>0</v>
      </c>
      <c r="L68" s="188" t="e">
        <f t="shared" si="42"/>
        <v>#DIV/0!</v>
      </c>
      <c r="M68" s="189" t="e">
        <f t="shared" si="41"/>
        <v>#DIV/0!</v>
      </c>
      <c r="N68" s="275"/>
      <c r="O68" s="100">
        <f t="shared" ref="O68" si="50">$O$1</f>
        <v>0</v>
      </c>
      <c r="P68" s="226" t="e">
        <f t="shared" si="38"/>
        <v>#DIV/0!</v>
      </c>
      <c r="Q68" s="264"/>
      <c r="R68" s="103">
        <f>$R$1</f>
        <v>0</v>
      </c>
      <c r="S68" s="247" t="e">
        <f t="shared" si="32"/>
        <v>#DIV/0!</v>
      </c>
    </row>
    <row r="69" spans="1:19" ht="30" x14ac:dyDescent="0.25">
      <c r="A69" s="639"/>
      <c r="B69" s="637"/>
      <c r="C69" s="615"/>
      <c r="D69" s="617"/>
      <c r="E69" s="87" t="s">
        <v>110</v>
      </c>
      <c r="F69" s="87" t="s">
        <v>111</v>
      </c>
      <c r="G69" s="204"/>
      <c r="H69" s="129"/>
      <c r="I69" s="161" t="e">
        <f t="shared" si="28"/>
        <v>#DIV/0!</v>
      </c>
      <c r="J69" s="204"/>
      <c r="K69" s="161"/>
      <c r="L69" s="188" t="e">
        <f t="shared" si="42"/>
        <v>#DIV/0!</v>
      </c>
      <c r="M69" s="189" t="e">
        <f t="shared" si="41"/>
        <v>#DIV/0!</v>
      </c>
      <c r="N69" s="260"/>
      <c r="O69" s="100"/>
      <c r="P69" s="226" t="e">
        <f t="shared" si="38"/>
        <v>#DIV/0!</v>
      </c>
      <c r="Q69" s="264"/>
      <c r="R69" s="103"/>
      <c r="S69" s="247" t="e">
        <f t="shared" si="32"/>
        <v>#DIV/0!</v>
      </c>
    </row>
    <row r="70" spans="1:19" ht="28.5" customHeight="1" x14ac:dyDescent="0.25">
      <c r="A70" s="639"/>
      <c r="B70" s="637"/>
      <c r="C70" s="88">
        <v>7</v>
      </c>
      <c r="D70" s="87" t="s">
        <v>47</v>
      </c>
      <c r="E70" s="87" t="s">
        <v>59</v>
      </c>
      <c r="F70" s="87" t="s">
        <v>58</v>
      </c>
      <c r="G70" s="204">
        <v>11560</v>
      </c>
      <c r="H70" s="129">
        <v>193</v>
      </c>
      <c r="I70" s="161">
        <f t="shared" si="28"/>
        <v>59.896373056994818</v>
      </c>
      <c r="J70" s="204">
        <v>11370.24</v>
      </c>
      <c r="K70" s="129">
        <v>187</v>
      </c>
      <c r="L70" s="188">
        <f t="shared" si="42"/>
        <v>60.803422459893049</v>
      </c>
      <c r="M70" s="189">
        <f t="shared" si="41"/>
        <v>0.90704940289823099</v>
      </c>
      <c r="N70" s="275">
        <v>11560</v>
      </c>
      <c r="O70" s="100">
        <v>193</v>
      </c>
      <c r="P70" s="226">
        <f t="shared" si="38"/>
        <v>59.896373056994818</v>
      </c>
      <c r="Q70" s="264">
        <v>11560</v>
      </c>
      <c r="R70" s="103">
        <v>193</v>
      </c>
      <c r="S70" s="247">
        <f t="shared" si="32"/>
        <v>59.896373056994818</v>
      </c>
    </row>
    <row r="71" spans="1:19" ht="28.5" customHeight="1" x14ac:dyDescent="0.25">
      <c r="A71" s="639"/>
      <c r="B71" s="637"/>
      <c r="C71" s="88">
        <v>8</v>
      </c>
      <c r="D71" s="87" t="s">
        <v>48</v>
      </c>
      <c r="E71" s="87" t="s">
        <v>59</v>
      </c>
      <c r="F71" s="87" t="s">
        <v>58</v>
      </c>
      <c r="G71" s="204"/>
      <c r="H71" s="129">
        <f>$H$1</f>
        <v>0</v>
      </c>
      <c r="I71" s="161" t="e">
        <f t="shared" si="28"/>
        <v>#DIV/0!</v>
      </c>
      <c r="J71" s="204"/>
      <c r="K71" s="129">
        <f t="shared" ref="K71" si="51">$K$1</f>
        <v>0</v>
      </c>
      <c r="L71" s="188" t="e">
        <f t="shared" si="42"/>
        <v>#DIV/0!</v>
      </c>
      <c r="M71" s="189" t="e">
        <f t="shared" si="41"/>
        <v>#DIV/0!</v>
      </c>
      <c r="N71" s="275"/>
      <c r="O71" s="100">
        <f t="shared" ref="O71" si="52">$O$1</f>
        <v>0</v>
      </c>
      <c r="P71" s="226" t="e">
        <f t="shared" si="38"/>
        <v>#DIV/0!</v>
      </c>
      <c r="Q71" s="264"/>
      <c r="R71" s="103">
        <f>$R$1</f>
        <v>0</v>
      </c>
      <c r="S71" s="247" t="e">
        <f t="shared" si="32"/>
        <v>#DIV/0!</v>
      </c>
    </row>
    <row r="72" spans="1:19" ht="34.5" customHeight="1" x14ac:dyDescent="0.25">
      <c r="A72" s="639"/>
      <c r="B72" s="637"/>
      <c r="C72" s="615">
        <v>9</v>
      </c>
      <c r="D72" s="616" t="s">
        <v>49</v>
      </c>
      <c r="E72" s="87" t="s">
        <v>59</v>
      </c>
      <c r="F72" s="87" t="s">
        <v>58</v>
      </c>
      <c r="G72" s="204">
        <v>300</v>
      </c>
      <c r="H72" s="129">
        <v>193</v>
      </c>
      <c r="I72" s="161">
        <f t="shared" si="28"/>
        <v>1.5544041450777202</v>
      </c>
      <c r="J72" s="204">
        <v>109.68</v>
      </c>
      <c r="K72" s="129">
        <v>187</v>
      </c>
      <c r="L72" s="188">
        <f t="shared" si="42"/>
        <v>0.58652406417112302</v>
      </c>
      <c r="M72" s="189">
        <f t="shared" si="41"/>
        <v>-0.96788008090659716</v>
      </c>
      <c r="N72" s="275">
        <v>300</v>
      </c>
      <c r="O72" s="100">
        <v>193</v>
      </c>
      <c r="P72" s="226">
        <f t="shared" si="38"/>
        <v>1.5544041450777202</v>
      </c>
      <c r="Q72" s="264">
        <v>300</v>
      </c>
      <c r="R72" s="103">
        <v>193</v>
      </c>
      <c r="S72" s="247">
        <f t="shared" si="32"/>
        <v>1.5544041450777202</v>
      </c>
    </row>
    <row r="73" spans="1:19" ht="45.75" thickBot="1" x14ac:dyDescent="0.3">
      <c r="A73" s="631"/>
      <c r="B73" s="633"/>
      <c r="C73" s="618"/>
      <c r="D73" s="619"/>
      <c r="E73" s="95" t="s">
        <v>101</v>
      </c>
      <c r="F73" s="95" t="s">
        <v>102</v>
      </c>
      <c r="G73" s="278"/>
      <c r="H73" s="205"/>
      <c r="I73" s="279" t="e">
        <f t="shared" si="28"/>
        <v>#DIV/0!</v>
      </c>
      <c r="J73" s="205"/>
      <c r="K73" s="205"/>
      <c r="L73" s="279" t="e">
        <f t="shared" si="42"/>
        <v>#DIV/0!</v>
      </c>
      <c r="M73" s="280" t="e">
        <f>L73-I73</f>
        <v>#DIV/0!</v>
      </c>
      <c r="N73" s="281"/>
      <c r="O73" s="227"/>
      <c r="P73" s="282" t="e">
        <f t="shared" si="38"/>
        <v>#DIV/0!</v>
      </c>
      <c r="Q73" s="272"/>
      <c r="R73" s="104"/>
      <c r="S73" s="248" t="e">
        <f t="shared" si="32"/>
        <v>#DIV/0!</v>
      </c>
    </row>
    <row r="74" spans="1:19" ht="15.75" thickBot="1" x14ac:dyDescent="0.3">
      <c r="A74" s="89"/>
      <c r="B74" s="89"/>
      <c r="C74" s="90"/>
      <c r="D74" s="89"/>
      <c r="E74" s="154"/>
      <c r="F74" s="91"/>
      <c r="G74" s="181"/>
      <c r="H74" s="182"/>
      <c r="I74" s="183"/>
      <c r="J74" s="183"/>
      <c r="K74" s="183"/>
      <c r="L74" s="182"/>
      <c r="M74" s="183"/>
      <c r="N74" s="181"/>
      <c r="O74" s="184"/>
      <c r="P74" s="185"/>
      <c r="Q74" s="245"/>
      <c r="R74" s="184"/>
      <c r="S74" s="185"/>
    </row>
    <row r="75" spans="1:19" ht="39" customHeight="1" thickBot="1" x14ac:dyDescent="0.3">
      <c r="A75" s="96">
        <v>13</v>
      </c>
      <c r="B75" s="149" t="s">
        <v>345</v>
      </c>
      <c r="C75" s="97">
        <v>7</v>
      </c>
      <c r="D75" s="98" t="s">
        <v>346</v>
      </c>
      <c r="E75" s="98" t="s">
        <v>59</v>
      </c>
      <c r="F75" s="98" t="s">
        <v>58</v>
      </c>
      <c r="G75" s="273"/>
      <c r="H75" s="138">
        <f>$H$1</f>
        <v>0</v>
      </c>
      <c r="I75" s="202" t="e">
        <f>G75/H75</f>
        <v>#DIV/0!</v>
      </c>
      <c r="J75" s="202"/>
      <c r="K75" s="138">
        <f t="shared" ref="K75" si="53">$K$1</f>
        <v>0</v>
      </c>
      <c r="L75" s="202" t="e">
        <f>J75/K75</f>
        <v>#DIV/0!</v>
      </c>
      <c r="M75" s="257" t="e">
        <f>L75-I75</f>
        <v>#DIV/0!</v>
      </c>
      <c r="N75" s="262"/>
      <c r="O75" s="105">
        <f t="shared" ref="O75" si="54">$O$1</f>
        <v>0</v>
      </c>
      <c r="P75" s="228" t="e">
        <f>N75/O75</f>
        <v>#DIV/0!</v>
      </c>
      <c r="Q75" s="274"/>
      <c r="R75" s="106">
        <f>$R$1</f>
        <v>0</v>
      </c>
      <c r="S75" s="244" t="e">
        <f>Q75/R75</f>
        <v>#DIV/0!</v>
      </c>
    </row>
    <row r="76" spans="1:19" s="89" customFormat="1" ht="15.75" thickBot="1" x14ac:dyDescent="0.3">
      <c r="C76" s="90"/>
      <c r="E76" s="154"/>
      <c r="F76" s="91"/>
      <c r="G76" s="115"/>
      <c r="H76" s="134"/>
      <c r="I76" s="135"/>
      <c r="J76" s="135"/>
      <c r="K76" s="135"/>
      <c r="L76" s="134"/>
      <c r="M76" s="135"/>
      <c r="N76" s="115"/>
      <c r="P76" s="117"/>
      <c r="Q76" s="209"/>
      <c r="S76" s="117"/>
    </row>
    <row r="77" spans="1:19" ht="32.25" customHeight="1" x14ac:dyDescent="0.25">
      <c r="A77" s="630">
        <v>14</v>
      </c>
      <c r="B77" s="632" t="s">
        <v>9</v>
      </c>
      <c r="C77" s="93">
        <v>2</v>
      </c>
      <c r="D77" s="92" t="s">
        <v>50</v>
      </c>
      <c r="E77" s="121" t="s">
        <v>59</v>
      </c>
      <c r="F77" s="121" t="s">
        <v>58</v>
      </c>
      <c r="G77" s="206"/>
      <c r="H77" s="127">
        <f>$H$1</f>
        <v>0</v>
      </c>
      <c r="I77" s="160" t="e">
        <f t="shared" si="28"/>
        <v>#DIV/0!</v>
      </c>
      <c r="J77" s="206"/>
      <c r="K77" s="127">
        <f t="shared" ref="K77" si="55">$K$1</f>
        <v>0</v>
      </c>
      <c r="L77" s="160" t="e">
        <f t="shared" ref="L77:L78" si="56">J77/K77</f>
        <v>#DIV/0!</v>
      </c>
      <c r="M77" s="194" t="e">
        <f t="shared" ref="M77:M91" si="57">L77-I77</f>
        <v>#DIV/0!</v>
      </c>
      <c r="N77" s="265"/>
      <c r="O77" s="99">
        <f t="shared" ref="O77" si="58">$O$1</f>
        <v>0</v>
      </c>
      <c r="P77" s="230" t="e">
        <f t="shared" ref="P77:P78" si="59">N77/O77</f>
        <v>#DIV/0!</v>
      </c>
      <c r="Q77" s="266"/>
      <c r="R77" s="102">
        <f>$R$1</f>
        <v>0</v>
      </c>
      <c r="S77" s="246" t="e">
        <f t="shared" si="32"/>
        <v>#DIV/0!</v>
      </c>
    </row>
    <row r="78" spans="1:19" ht="30" x14ac:dyDescent="0.25">
      <c r="A78" s="639"/>
      <c r="B78" s="637"/>
      <c r="C78" s="615">
        <v>4</v>
      </c>
      <c r="D78" s="613" t="s">
        <v>51</v>
      </c>
      <c r="E78" s="87" t="s">
        <v>59</v>
      </c>
      <c r="F78" s="87" t="s">
        <v>58</v>
      </c>
      <c r="G78" s="204">
        <v>900</v>
      </c>
      <c r="H78" s="129">
        <v>193</v>
      </c>
      <c r="I78" s="161">
        <f t="shared" si="28"/>
        <v>4.6632124352331603</v>
      </c>
      <c r="J78" s="204">
        <v>1619.97</v>
      </c>
      <c r="K78" s="129">
        <v>187</v>
      </c>
      <c r="L78" s="161">
        <f t="shared" si="56"/>
        <v>8.6629411764705893</v>
      </c>
      <c r="M78" s="189">
        <f t="shared" si="57"/>
        <v>3.9997287412374289</v>
      </c>
      <c r="N78" s="229">
        <v>900</v>
      </c>
      <c r="O78" s="100">
        <v>193</v>
      </c>
      <c r="P78" s="226">
        <f t="shared" si="59"/>
        <v>4.6632124352331603</v>
      </c>
      <c r="Q78" s="269">
        <v>900</v>
      </c>
      <c r="R78" s="103">
        <v>193</v>
      </c>
      <c r="S78" s="247">
        <f t="shared" si="32"/>
        <v>4.6632124352331603</v>
      </c>
    </row>
    <row r="79" spans="1:19" ht="30.75" thickBot="1" x14ac:dyDescent="0.3">
      <c r="A79" s="631"/>
      <c r="B79" s="633"/>
      <c r="C79" s="618"/>
      <c r="D79" s="614"/>
      <c r="E79" s="95" t="s">
        <v>103</v>
      </c>
      <c r="F79" s="95" t="s">
        <v>104</v>
      </c>
      <c r="G79" s="267"/>
      <c r="H79" s="205"/>
      <c r="I79" s="205"/>
      <c r="J79" s="267"/>
      <c r="K79" s="205"/>
      <c r="L79" s="205"/>
      <c r="M79" s="268"/>
      <c r="N79" s="271"/>
      <c r="O79" s="101"/>
      <c r="P79" s="227">
        <v>344</v>
      </c>
      <c r="Q79" s="272"/>
      <c r="R79" s="104"/>
      <c r="S79" s="248"/>
    </row>
    <row r="80" spans="1:19" s="89" customFormat="1" ht="15.75" thickBot="1" x14ac:dyDescent="0.3">
      <c r="C80" s="90"/>
      <c r="E80" s="154"/>
      <c r="F80" s="91"/>
      <c r="G80" s="115"/>
      <c r="H80" s="134"/>
      <c r="I80" s="135"/>
      <c r="J80" s="135"/>
      <c r="K80" s="135"/>
      <c r="L80" s="134"/>
      <c r="M80" s="135"/>
      <c r="N80" s="115"/>
      <c r="P80" s="117"/>
      <c r="Q80" s="209"/>
      <c r="S80" s="117"/>
    </row>
    <row r="81" spans="1:19" ht="33.75" customHeight="1" x14ac:dyDescent="0.25">
      <c r="A81" s="630">
        <v>15</v>
      </c>
      <c r="B81" s="632" t="s">
        <v>10</v>
      </c>
      <c r="C81" s="93">
        <v>1</v>
      </c>
      <c r="D81" s="121" t="s">
        <v>52</v>
      </c>
      <c r="E81" s="121" t="s">
        <v>59</v>
      </c>
      <c r="F81" s="121" t="s">
        <v>58</v>
      </c>
      <c r="G81" s="206"/>
      <c r="H81" s="127">
        <f>$H$1</f>
        <v>0</v>
      </c>
      <c r="I81" s="160" t="e">
        <f t="shared" si="28"/>
        <v>#DIV/0!</v>
      </c>
      <c r="J81" s="206"/>
      <c r="K81" s="127">
        <f t="shared" ref="K81:K82" si="60">$K$1</f>
        <v>0</v>
      </c>
      <c r="L81" s="160" t="e">
        <f t="shared" ref="L81" si="61">J81/K81</f>
        <v>#DIV/0!</v>
      </c>
      <c r="M81" s="194" t="e">
        <f t="shared" si="57"/>
        <v>#DIV/0!</v>
      </c>
      <c r="N81" s="265"/>
      <c r="O81" s="99">
        <f t="shared" ref="O81:O86" si="62">$O$1</f>
        <v>0</v>
      </c>
      <c r="P81" s="230" t="e">
        <f t="shared" ref="P81" si="63">N81/O81</f>
        <v>#DIV/0!</v>
      </c>
      <c r="Q81" s="266"/>
      <c r="R81" s="102">
        <f>$R$1</f>
        <v>0</v>
      </c>
      <c r="S81" s="246" t="e">
        <f t="shared" si="32"/>
        <v>#DIV/0!</v>
      </c>
    </row>
    <row r="82" spans="1:19" ht="37.5" customHeight="1" thickBot="1" x14ac:dyDescent="0.3">
      <c r="A82" s="631"/>
      <c r="B82" s="633"/>
      <c r="C82" s="94">
        <v>3</v>
      </c>
      <c r="D82" s="95" t="s">
        <v>347</v>
      </c>
      <c r="E82" s="95" t="s">
        <v>59</v>
      </c>
      <c r="F82" s="95" t="s">
        <v>58</v>
      </c>
      <c r="G82" s="267"/>
      <c r="H82" s="132">
        <f>$H$1</f>
        <v>0</v>
      </c>
      <c r="I82" s="174" t="e">
        <f>G82/H82</f>
        <v>#DIV/0!</v>
      </c>
      <c r="J82" s="267"/>
      <c r="K82" s="132">
        <f t="shared" si="60"/>
        <v>0</v>
      </c>
      <c r="L82" s="174" t="e">
        <f>J82/K82</f>
        <v>#DIV/0!</v>
      </c>
      <c r="M82" s="268" t="e">
        <f t="shared" si="57"/>
        <v>#DIV/0!</v>
      </c>
      <c r="N82" s="175"/>
      <c r="O82" s="101">
        <f t="shared" si="62"/>
        <v>0</v>
      </c>
      <c r="P82" s="227" t="e">
        <f>N82/O82</f>
        <v>#DIV/0!</v>
      </c>
      <c r="Q82" s="250"/>
      <c r="R82" s="104">
        <f>$R$1</f>
        <v>0</v>
      </c>
      <c r="S82" s="248" t="e">
        <f>Q82/R82</f>
        <v>#DIV/0!</v>
      </c>
    </row>
    <row r="83" spans="1:19" s="89" customFormat="1" ht="15.75" thickBot="1" x14ac:dyDescent="0.3">
      <c r="C83" s="90"/>
      <c r="D83" s="156"/>
      <c r="E83" s="91"/>
      <c r="F83" s="91"/>
      <c r="G83" s="115"/>
      <c r="H83" s="134"/>
      <c r="I83" s="135"/>
      <c r="J83" s="115"/>
      <c r="K83" s="134"/>
      <c r="L83" s="135"/>
      <c r="M83" s="135"/>
      <c r="N83" s="115"/>
      <c r="P83" s="117"/>
      <c r="Q83" s="209"/>
      <c r="S83" s="117"/>
    </row>
    <row r="84" spans="1:19" ht="63.75" customHeight="1" thickBot="1" x14ac:dyDescent="0.3">
      <c r="A84" s="150">
        <v>16</v>
      </c>
      <c r="B84" s="151" t="s">
        <v>11</v>
      </c>
      <c r="C84" s="97">
        <v>1</v>
      </c>
      <c r="D84" s="98" t="s">
        <v>53</v>
      </c>
      <c r="E84" s="98" t="s">
        <v>59</v>
      </c>
      <c r="F84" s="98" t="s">
        <v>58</v>
      </c>
      <c r="G84" s="208"/>
      <c r="H84" s="138">
        <f>$H$1</f>
        <v>0</v>
      </c>
      <c r="I84" s="139" t="e">
        <f t="shared" si="28"/>
        <v>#DIV/0!</v>
      </c>
      <c r="J84" s="214"/>
      <c r="K84" s="138">
        <f t="shared" ref="K84" si="64">$K$1</f>
        <v>0</v>
      </c>
      <c r="L84" s="202" t="e">
        <f t="shared" ref="L84" si="65">J84/K84</f>
        <v>#DIV/0!</v>
      </c>
      <c r="M84" s="257" t="e">
        <f t="shared" si="57"/>
        <v>#DIV/0!</v>
      </c>
      <c r="N84" s="262"/>
      <c r="O84" s="105">
        <f t="shared" si="62"/>
        <v>0</v>
      </c>
      <c r="P84" s="228" t="e">
        <f t="shared" ref="P84" si="66">N84/O84</f>
        <v>#DIV/0!</v>
      </c>
      <c r="Q84" s="263"/>
      <c r="R84" s="106">
        <f>$R$1</f>
        <v>0</v>
      </c>
      <c r="S84" s="244" t="e">
        <f t="shared" si="32"/>
        <v>#DIV/0!</v>
      </c>
    </row>
    <row r="85" spans="1:19" s="89" customFormat="1" ht="15.75" thickBot="1" x14ac:dyDescent="0.3">
      <c r="C85" s="90"/>
      <c r="E85" s="91"/>
      <c r="F85" s="91"/>
      <c r="G85" s="209"/>
      <c r="H85" s="134"/>
      <c r="I85" s="135"/>
      <c r="J85" s="215"/>
      <c r="K85" s="135"/>
      <c r="L85" s="215"/>
      <c r="M85" s="135"/>
      <c r="N85" s="209"/>
      <c r="P85" s="117"/>
      <c r="Q85" s="209"/>
      <c r="S85" s="234"/>
    </row>
    <row r="86" spans="1:19" ht="60.75" thickBot="1" x14ac:dyDescent="0.3">
      <c r="A86" s="152">
        <v>19</v>
      </c>
      <c r="B86" s="149" t="s">
        <v>12</v>
      </c>
      <c r="C86" s="97">
        <v>1</v>
      </c>
      <c r="D86" s="98" t="s">
        <v>54</v>
      </c>
      <c r="E86" s="98" t="s">
        <v>59</v>
      </c>
      <c r="F86" s="98" t="s">
        <v>58</v>
      </c>
      <c r="G86" s="208"/>
      <c r="H86" s="138">
        <f>$H$1</f>
        <v>0</v>
      </c>
      <c r="I86" s="139" t="e">
        <f>G86/H86</f>
        <v>#DIV/0!</v>
      </c>
      <c r="J86" s="214"/>
      <c r="K86" s="138">
        <f t="shared" ref="K86" si="67">$K$1</f>
        <v>0</v>
      </c>
      <c r="L86" s="202" t="e">
        <f>J86/K86</f>
        <v>#DIV/0!</v>
      </c>
      <c r="M86" s="257" t="e">
        <f t="shared" si="57"/>
        <v>#DIV/0!</v>
      </c>
      <c r="N86" s="262"/>
      <c r="O86" s="105">
        <f t="shared" si="62"/>
        <v>0</v>
      </c>
      <c r="P86" s="228" t="e">
        <f>N86/O86</f>
        <v>#DIV/0!</v>
      </c>
      <c r="Q86" s="263"/>
      <c r="R86" s="106">
        <f>$R$1</f>
        <v>0</v>
      </c>
      <c r="S86" s="244" t="e">
        <f t="shared" si="32"/>
        <v>#DIV/0!</v>
      </c>
    </row>
    <row r="87" spans="1:19" ht="15.75" thickBot="1" x14ac:dyDescent="0.3">
      <c r="E87" s="2"/>
      <c r="F87" s="2"/>
      <c r="G87" s="210"/>
      <c r="H87" s="140"/>
      <c r="I87" s="221"/>
      <c r="J87" s="210"/>
      <c r="K87" s="221"/>
      <c r="L87" s="210"/>
      <c r="M87" s="140"/>
      <c r="N87" s="232"/>
      <c r="Q87" s="232"/>
    </row>
    <row r="88" spans="1:19" ht="41.25" customHeight="1" thickBot="1" x14ac:dyDescent="0.3">
      <c r="A88" s="150">
        <v>20</v>
      </c>
      <c r="B88" s="151" t="s">
        <v>348</v>
      </c>
      <c r="C88" s="97" t="s">
        <v>357</v>
      </c>
      <c r="D88" s="98" t="s">
        <v>358</v>
      </c>
      <c r="E88" s="98" t="s">
        <v>59</v>
      </c>
      <c r="F88" s="98" t="s">
        <v>58</v>
      </c>
      <c r="G88" s="211">
        <v>3366</v>
      </c>
      <c r="H88" s="138">
        <v>193</v>
      </c>
      <c r="I88" s="222">
        <f>G88/H88</f>
        <v>17.440414507772022</v>
      </c>
      <c r="J88" s="216">
        <v>2549.9499999999998</v>
      </c>
      <c r="K88" s="138">
        <v>187</v>
      </c>
      <c r="L88" s="219">
        <f>J88/K88</f>
        <v>13.636096256684491</v>
      </c>
      <c r="M88" s="257">
        <f t="shared" si="57"/>
        <v>-3.8043182510875315</v>
      </c>
      <c r="N88" s="258">
        <v>3311.42</v>
      </c>
      <c r="O88" s="105">
        <v>193</v>
      </c>
      <c r="P88" s="228">
        <f>N88/O88</f>
        <v>17.157616580310883</v>
      </c>
      <c r="Q88" s="259">
        <v>3311.42</v>
      </c>
      <c r="R88" s="106">
        <v>193</v>
      </c>
      <c r="S88" s="244">
        <f>Q88/R88</f>
        <v>17.157616580310883</v>
      </c>
    </row>
    <row r="89" spans="1:19" ht="15.75" thickBot="1" x14ac:dyDescent="0.3">
      <c r="E89" s="2"/>
      <c r="F89" s="2"/>
      <c r="G89" s="210"/>
      <c r="H89" s="140"/>
      <c r="I89" s="221"/>
      <c r="J89" s="210"/>
      <c r="K89" s="221"/>
      <c r="L89" s="210"/>
      <c r="M89" s="140"/>
      <c r="N89" s="232"/>
      <c r="Q89" s="232"/>
    </row>
    <row r="90" spans="1:19" ht="60" x14ac:dyDescent="0.25">
      <c r="A90" s="626">
        <v>50</v>
      </c>
      <c r="B90" s="628" t="s">
        <v>349</v>
      </c>
      <c r="C90" s="93">
        <v>1</v>
      </c>
      <c r="D90" s="121" t="s">
        <v>350</v>
      </c>
      <c r="E90" s="121" t="s">
        <v>59</v>
      </c>
      <c r="F90" s="121" t="s">
        <v>58</v>
      </c>
      <c r="G90" s="212">
        <v>5677</v>
      </c>
      <c r="H90" s="127">
        <v>193</v>
      </c>
      <c r="I90" s="128">
        <f>G90/H90</f>
        <v>29.414507772020727</v>
      </c>
      <c r="J90" s="217">
        <v>5191.3</v>
      </c>
      <c r="K90" s="127">
        <v>187</v>
      </c>
      <c r="L90" s="187">
        <f>J90/K90</f>
        <v>27.76096256684492</v>
      </c>
      <c r="M90" s="194">
        <f t="shared" si="57"/>
        <v>-1.6535452051758064</v>
      </c>
      <c r="N90" s="239">
        <v>5577</v>
      </c>
      <c r="O90" s="99">
        <v>193</v>
      </c>
      <c r="P90" s="230">
        <f>N90/O90</f>
        <v>28.896373056994818</v>
      </c>
      <c r="Q90" s="242">
        <v>5477</v>
      </c>
      <c r="R90" s="102">
        <v>193</v>
      </c>
      <c r="S90" s="246">
        <f>Q90/R90</f>
        <v>28.378238341968913</v>
      </c>
    </row>
    <row r="91" spans="1:19" ht="60.75" thickBot="1" x14ac:dyDescent="0.3">
      <c r="A91" s="627"/>
      <c r="B91" s="629"/>
      <c r="C91" s="179">
        <v>2</v>
      </c>
      <c r="D91" s="120" t="s">
        <v>351</v>
      </c>
      <c r="E91" s="120" t="s">
        <v>59</v>
      </c>
      <c r="F91" s="120" t="s">
        <v>58</v>
      </c>
      <c r="G91" s="213">
        <v>7316</v>
      </c>
      <c r="H91" s="141">
        <v>193</v>
      </c>
      <c r="I91" s="223">
        <f>G91/H91</f>
        <v>37.906735751295336</v>
      </c>
      <c r="J91" s="218">
        <v>4933.92</v>
      </c>
      <c r="K91" s="132">
        <v>187</v>
      </c>
      <c r="L91" s="220">
        <f>J91/K91</f>
        <v>26.384598930481285</v>
      </c>
      <c r="M91" s="253">
        <f t="shared" si="57"/>
        <v>-11.522136820814051</v>
      </c>
      <c r="N91" s="238">
        <v>7416</v>
      </c>
      <c r="O91" s="101">
        <v>193</v>
      </c>
      <c r="P91" s="231">
        <f>N91/O91</f>
        <v>38.424870466321245</v>
      </c>
      <c r="Q91" s="243">
        <v>7516</v>
      </c>
      <c r="R91" s="123">
        <v>193</v>
      </c>
      <c r="S91" s="252">
        <f>Q91/R91</f>
        <v>38.943005181347154</v>
      </c>
    </row>
    <row r="92" spans="1:19" x14ac:dyDescent="0.25">
      <c r="G92" s="140"/>
      <c r="H92" s="140"/>
      <c r="I92" s="140"/>
      <c r="J92" s="140"/>
      <c r="K92" s="140"/>
      <c r="L92" s="140"/>
      <c r="M92" s="140"/>
    </row>
    <row r="93" spans="1:19" x14ac:dyDescent="0.25">
      <c r="B93" t="s">
        <v>352</v>
      </c>
      <c r="G93" s="116"/>
      <c r="H93" s="140"/>
      <c r="I93" s="140"/>
      <c r="J93" s="140"/>
      <c r="K93" s="140"/>
      <c r="L93" s="140"/>
      <c r="M93" s="140"/>
      <c r="N93" s="116"/>
      <c r="Q93" s="116"/>
    </row>
    <row r="94" spans="1:19" x14ac:dyDescent="0.25">
      <c r="F94" t="s">
        <v>353</v>
      </c>
      <c r="G94" s="116"/>
      <c r="H94" s="116"/>
      <c r="I94" s="116"/>
      <c r="J94" s="116"/>
      <c r="K94" s="116"/>
      <c r="L94" s="116"/>
      <c r="M94" s="116"/>
      <c r="N94" s="116">
        <f>SUM(N3:N93)</f>
        <v>200054.42</v>
      </c>
      <c r="O94" s="124"/>
      <c r="P94" s="124"/>
      <c r="Q94" s="116">
        <f>SUM(Q3:Q93)</f>
        <v>200054.42</v>
      </c>
      <c r="R94" s="124"/>
      <c r="S94" s="124"/>
    </row>
    <row r="95" spans="1:19" x14ac:dyDescent="0.25">
      <c r="N95" s="126"/>
      <c r="O95" s="126"/>
      <c r="P95" s="126"/>
      <c r="Q95" s="126"/>
    </row>
    <row r="96" spans="1:19" x14ac:dyDescent="0.25">
      <c r="G96" s="125"/>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2:B2"/>
    <mergeCell ref="B3:B16"/>
    <mergeCell ref="A3:A16"/>
    <mergeCell ref="A18:A22"/>
    <mergeCell ref="B18:B22"/>
    <mergeCell ref="A45:A52"/>
    <mergeCell ref="B45:B52"/>
    <mergeCell ref="A54:A57"/>
    <mergeCell ref="B54:B57"/>
    <mergeCell ref="A24:A31"/>
    <mergeCell ref="B24:B31"/>
    <mergeCell ref="A33:A34"/>
    <mergeCell ref="B33:B34"/>
    <mergeCell ref="D11:D12"/>
    <mergeCell ref="D13:D14"/>
    <mergeCell ref="D24:D25"/>
    <mergeCell ref="D26:D27"/>
    <mergeCell ref="D15:D16"/>
    <mergeCell ref="D18:D20"/>
    <mergeCell ref="C11:C12"/>
    <mergeCell ref="C13:C14"/>
    <mergeCell ref="C24:C25"/>
    <mergeCell ref="C26:C27"/>
    <mergeCell ref="C15:C16"/>
    <mergeCell ref="C18:C20"/>
    <mergeCell ref="C21:C22"/>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39:C41"/>
    <mergeCell ref="D39:D41"/>
    <mergeCell ref="C42:C43"/>
    <mergeCell ref="D42:D43"/>
    <mergeCell ref="D21:D22"/>
    <mergeCell ref="C29:C31"/>
    <mergeCell ref="D29:D31"/>
    <mergeCell ref="D62:D63"/>
    <mergeCell ref="C64:C65"/>
    <mergeCell ref="D64:D65"/>
    <mergeCell ref="C46:C47"/>
    <mergeCell ref="D46:D47"/>
    <mergeCell ref="C59:C61"/>
    <mergeCell ref="D59:D61"/>
    <mergeCell ref="C48:C49"/>
    <mergeCell ref="D48:D49"/>
    <mergeCell ref="D55:D57"/>
    <mergeCell ref="C55:C57"/>
    <mergeCell ref="C62:C63"/>
    <mergeCell ref="D78:D79"/>
    <mergeCell ref="C66:C67"/>
    <mergeCell ref="D66:D67"/>
    <mergeCell ref="C68:C69"/>
    <mergeCell ref="D68:D69"/>
    <mergeCell ref="C72:C73"/>
    <mergeCell ref="D72:D73"/>
    <mergeCell ref="C78:C79"/>
  </mergeCells>
  <phoneticPr fontId="27" type="noConversion"/>
  <pageMargins left="0.7" right="0.7" top="0.75" bottom="0.32552083333333331" header="0.3" footer="0.3"/>
  <pageSetup paperSize="8" scale="78" fitToHeight="0" orientation="landscape" r:id="rId4"/>
  <rowBreaks count="4" manualBreakCount="4">
    <brk id="22" max="16383" man="1"/>
    <brk id="43" max="16383" man="1"/>
    <brk id="58" max="16383" man="1"/>
    <brk id="7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8"/>
  <sheetViews>
    <sheetView zoomScaleNormal="100" workbookViewId="0">
      <selection activeCell="E85" sqref="E85:L86"/>
    </sheetView>
  </sheetViews>
  <sheetFormatPr defaultRowHeight="12.75" x14ac:dyDescent="0.25"/>
  <cols>
    <col min="1" max="1" width="8.5703125" style="62" customWidth="1"/>
    <col min="2" max="3" width="12.28515625" style="62" customWidth="1"/>
    <col min="4" max="4" width="6.42578125" style="62" customWidth="1"/>
    <col min="5" max="6" width="4.85546875" style="62" customWidth="1"/>
    <col min="7" max="7" width="6.5703125" style="62" customWidth="1"/>
    <col min="8" max="8" width="4.42578125" style="62" customWidth="1"/>
    <col min="9" max="9" width="6.5703125" style="62" customWidth="1"/>
    <col min="10" max="10" width="7.140625" style="62" customWidth="1"/>
    <col min="11" max="11" width="6.5703125" style="62" customWidth="1"/>
    <col min="12" max="12" width="6.85546875" style="62" customWidth="1"/>
    <col min="13" max="13" width="6.5703125" style="62" customWidth="1"/>
    <col min="14" max="14" width="6.7109375" style="62" customWidth="1"/>
    <col min="15" max="15" width="9.140625" style="62"/>
    <col min="16" max="16" width="2.85546875" style="62" customWidth="1"/>
    <col min="17" max="17" width="7.140625" style="62" customWidth="1"/>
    <col min="18" max="18" width="4.5703125" style="62" customWidth="1"/>
    <col min="19" max="244" width="9.140625" style="62"/>
    <col min="245" max="245" width="14.140625" style="62" bestFit="1" customWidth="1"/>
    <col min="246" max="16384" width="9.140625" style="62"/>
  </cols>
  <sheetData>
    <row r="1" spans="1:23" ht="18" customHeight="1" thickBot="1" x14ac:dyDescent="0.3">
      <c r="A1" s="721" t="s">
        <v>363</v>
      </c>
      <c r="B1" s="721"/>
      <c r="C1" s="721"/>
      <c r="D1" s="721"/>
      <c r="E1" s="721"/>
      <c r="F1" s="721"/>
      <c r="G1" s="721"/>
      <c r="H1" s="721"/>
      <c r="I1" s="721"/>
      <c r="J1" s="721"/>
      <c r="K1" s="721"/>
      <c r="L1" s="721"/>
      <c r="M1" s="721"/>
      <c r="N1" s="721"/>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51" customHeight="1" x14ac:dyDescent="0.25">
      <c r="A3" s="722" t="s">
        <v>280</v>
      </c>
      <c r="B3" s="723"/>
      <c r="C3" s="723"/>
      <c r="D3" s="724"/>
      <c r="E3" s="725"/>
      <c r="F3" s="726"/>
      <c r="G3" s="726"/>
      <c r="H3" s="727"/>
      <c r="I3" s="728" t="s">
        <v>366</v>
      </c>
      <c r="J3" s="728"/>
      <c r="K3" s="728"/>
      <c r="L3" s="728"/>
      <c r="M3" s="728"/>
      <c r="N3" s="728"/>
    </row>
    <row r="4" spans="1:23" s="64" customFormat="1" ht="12.75" customHeight="1" x14ac:dyDescent="0.25">
      <c r="A4" s="737" t="s">
        <v>281</v>
      </c>
      <c r="B4" s="738"/>
      <c r="C4" s="738"/>
      <c r="D4" s="739"/>
      <c r="E4" s="743"/>
      <c r="F4" s="744"/>
      <c r="G4" s="744"/>
      <c r="H4" s="744"/>
      <c r="I4" s="745" t="s">
        <v>367</v>
      </c>
      <c r="J4" s="746"/>
      <c r="K4" s="746"/>
      <c r="L4" s="747"/>
      <c r="M4" s="747"/>
      <c r="N4" s="748"/>
    </row>
    <row r="5" spans="1:23" s="64" customFormat="1" ht="21.75" customHeight="1" x14ac:dyDescent="0.25">
      <c r="A5" s="740"/>
      <c r="B5" s="741"/>
      <c r="C5" s="741"/>
      <c r="D5" s="742"/>
      <c r="E5" s="744"/>
      <c r="F5" s="744"/>
      <c r="G5" s="744"/>
      <c r="H5" s="744"/>
      <c r="I5" s="749"/>
      <c r="J5" s="750"/>
      <c r="K5" s="750"/>
      <c r="L5" s="750"/>
      <c r="M5" s="750"/>
      <c r="N5" s="751"/>
    </row>
    <row r="6" spans="1:23" s="64" customFormat="1" ht="21.75" customHeight="1" x14ac:dyDescent="0.25">
      <c r="A6" s="752" t="s">
        <v>282</v>
      </c>
      <c r="B6" s="753"/>
      <c r="C6" s="753"/>
      <c r="D6" s="754"/>
      <c r="E6" s="758" t="s">
        <v>435</v>
      </c>
      <c r="F6" s="758"/>
      <c r="G6" s="758"/>
      <c r="H6" s="759"/>
      <c r="I6" s="762" t="s">
        <v>283</v>
      </c>
      <c r="J6" s="762"/>
      <c r="K6" s="762"/>
      <c r="L6" s="762"/>
      <c r="M6" s="762"/>
      <c r="N6" s="762"/>
    </row>
    <row r="7" spans="1:23" s="64" customFormat="1" ht="27" customHeight="1" x14ac:dyDescent="0.25">
      <c r="A7" s="755"/>
      <c r="B7" s="756"/>
      <c r="C7" s="756"/>
      <c r="D7" s="757"/>
      <c r="E7" s="760"/>
      <c r="F7" s="760"/>
      <c r="G7" s="760"/>
      <c r="H7" s="761"/>
      <c r="I7" s="763">
        <v>2017</v>
      </c>
      <c r="J7" s="764"/>
      <c r="K7" s="765">
        <v>2018</v>
      </c>
      <c r="L7" s="765"/>
      <c r="M7" s="765">
        <v>2019</v>
      </c>
      <c r="N7" s="765"/>
    </row>
    <row r="8" spans="1:23" s="64" customFormat="1" ht="45.75" customHeight="1" x14ac:dyDescent="0.25">
      <c r="A8" s="729" t="s">
        <v>284</v>
      </c>
      <c r="B8" s="730"/>
      <c r="C8" s="730"/>
      <c r="D8" s="731"/>
      <c r="E8" s="726" t="s">
        <v>436</v>
      </c>
      <c r="F8" s="732"/>
      <c r="G8" s="732"/>
      <c r="H8" s="733"/>
      <c r="I8" s="734" t="s">
        <v>285</v>
      </c>
      <c r="J8" s="735"/>
      <c r="K8" s="736" t="s">
        <v>285</v>
      </c>
      <c r="L8" s="736"/>
      <c r="M8" s="736" t="s">
        <v>285</v>
      </c>
      <c r="N8" s="736"/>
    </row>
    <row r="9" spans="1:23" ht="38.25" customHeight="1" x14ac:dyDescent="0.25">
      <c r="A9" s="785" t="s">
        <v>286</v>
      </c>
      <c r="B9" s="786"/>
      <c r="C9" s="787" t="s">
        <v>325</v>
      </c>
      <c r="D9" s="788"/>
      <c r="E9" s="788"/>
      <c r="F9" s="788"/>
      <c r="G9" s="788"/>
      <c r="H9" s="788"/>
      <c r="I9" s="788"/>
      <c r="J9" s="788"/>
      <c r="K9" s="788"/>
      <c r="L9" s="788"/>
      <c r="M9" s="788"/>
      <c r="N9" s="789"/>
      <c r="R9" s="65"/>
    </row>
    <row r="10" spans="1:23" ht="19.5" customHeight="1" x14ac:dyDescent="0.25">
      <c r="A10" s="766" t="s">
        <v>287</v>
      </c>
      <c r="B10" s="767"/>
      <c r="C10" s="772" t="s">
        <v>369</v>
      </c>
      <c r="D10" s="773"/>
      <c r="E10" s="773"/>
      <c r="F10" s="773"/>
      <c r="G10" s="773"/>
      <c r="H10" s="773"/>
      <c r="I10" s="773"/>
      <c r="J10" s="773"/>
      <c r="K10" s="773"/>
      <c r="L10" s="773"/>
      <c r="M10" s="773"/>
      <c r="N10" s="774"/>
    </row>
    <row r="11" spans="1:23" ht="19.5" customHeight="1" x14ac:dyDescent="0.25">
      <c r="A11" s="768"/>
      <c r="B11" s="769"/>
      <c r="C11" s="775"/>
      <c r="D11" s="776"/>
      <c r="E11" s="776"/>
      <c r="F11" s="776"/>
      <c r="G11" s="776"/>
      <c r="H11" s="776"/>
      <c r="I11" s="776"/>
      <c r="J11" s="776"/>
      <c r="K11" s="776"/>
      <c r="L11" s="776"/>
      <c r="M11" s="776"/>
      <c r="N11" s="777"/>
    </row>
    <row r="12" spans="1:23" ht="22.5" customHeight="1" x14ac:dyDescent="0.25">
      <c r="A12" s="768"/>
      <c r="B12" s="769"/>
      <c r="C12" s="775"/>
      <c r="D12" s="776"/>
      <c r="E12" s="776"/>
      <c r="F12" s="776"/>
      <c r="G12" s="776"/>
      <c r="H12" s="776"/>
      <c r="I12" s="776"/>
      <c r="J12" s="776"/>
      <c r="K12" s="776"/>
      <c r="L12" s="776"/>
      <c r="M12" s="776"/>
      <c r="N12" s="777"/>
    </row>
    <row r="13" spans="1:23" ht="31.5" customHeight="1" x14ac:dyDescent="0.25">
      <c r="A13" s="768"/>
      <c r="B13" s="769"/>
      <c r="C13" s="775"/>
      <c r="D13" s="776"/>
      <c r="E13" s="776"/>
      <c r="F13" s="776"/>
      <c r="G13" s="776"/>
      <c r="H13" s="776"/>
      <c r="I13" s="776"/>
      <c r="J13" s="776"/>
      <c r="K13" s="776"/>
      <c r="L13" s="776"/>
      <c r="M13" s="776"/>
      <c r="N13" s="777"/>
    </row>
    <row r="14" spans="1:23" ht="18.75" hidden="1" customHeight="1" x14ac:dyDescent="0.25">
      <c r="A14" s="768"/>
      <c r="B14" s="769"/>
      <c r="C14" s="775"/>
      <c r="D14" s="776"/>
      <c r="E14" s="776"/>
      <c r="F14" s="776"/>
      <c r="G14" s="776"/>
      <c r="H14" s="776"/>
      <c r="I14" s="776"/>
      <c r="J14" s="776"/>
      <c r="K14" s="776"/>
      <c r="L14" s="776"/>
      <c r="M14" s="776"/>
      <c r="N14" s="777"/>
    </row>
    <row r="15" spans="1:23" ht="16.5" hidden="1" customHeight="1" x14ac:dyDescent="0.25">
      <c r="A15" s="768"/>
      <c r="B15" s="769"/>
      <c r="C15" s="775"/>
      <c r="D15" s="776"/>
      <c r="E15" s="776"/>
      <c r="F15" s="776"/>
      <c r="G15" s="776"/>
      <c r="H15" s="776"/>
      <c r="I15" s="776"/>
      <c r="J15" s="776"/>
      <c r="K15" s="776"/>
      <c r="L15" s="776"/>
      <c r="M15" s="776"/>
      <c r="N15" s="777"/>
    </row>
    <row r="16" spans="1:23" ht="23.25" hidden="1" customHeight="1" x14ac:dyDescent="0.25">
      <c r="A16" s="768"/>
      <c r="B16" s="769"/>
      <c r="C16" s="775"/>
      <c r="D16" s="776"/>
      <c r="E16" s="776"/>
      <c r="F16" s="776"/>
      <c r="G16" s="776"/>
      <c r="H16" s="776"/>
      <c r="I16" s="776"/>
      <c r="J16" s="776"/>
      <c r="K16" s="776"/>
      <c r="L16" s="776"/>
      <c r="M16" s="776"/>
      <c r="N16" s="777"/>
    </row>
    <row r="17" spans="1:166" ht="20.25" hidden="1" customHeight="1" x14ac:dyDescent="0.25">
      <c r="A17" s="768"/>
      <c r="B17" s="769"/>
      <c r="C17" s="775"/>
      <c r="D17" s="776"/>
      <c r="E17" s="776"/>
      <c r="F17" s="776"/>
      <c r="G17" s="776"/>
      <c r="H17" s="776"/>
      <c r="I17" s="776"/>
      <c r="J17" s="776"/>
      <c r="K17" s="776"/>
      <c r="L17" s="776"/>
      <c r="M17" s="776"/>
      <c r="N17" s="777"/>
    </row>
    <row r="18" spans="1:166" ht="13.5" hidden="1" customHeight="1" x14ac:dyDescent="0.25">
      <c r="A18" s="768"/>
      <c r="B18" s="769"/>
      <c r="C18" s="775"/>
      <c r="D18" s="776"/>
      <c r="E18" s="776"/>
      <c r="F18" s="776"/>
      <c r="G18" s="776"/>
      <c r="H18" s="776"/>
      <c r="I18" s="776"/>
      <c r="J18" s="776"/>
      <c r="K18" s="776"/>
      <c r="L18" s="776"/>
      <c r="M18" s="776"/>
      <c r="N18" s="777"/>
    </row>
    <row r="19" spans="1:166" ht="13.5" hidden="1" customHeight="1" x14ac:dyDescent="0.25">
      <c r="A19" s="768"/>
      <c r="B19" s="769"/>
      <c r="C19" s="775"/>
      <c r="D19" s="776"/>
      <c r="E19" s="776"/>
      <c r="F19" s="776"/>
      <c r="G19" s="776"/>
      <c r="H19" s="776"/>
      <c r="I19" s="776"/>
      <c r="J19" s="776"/>
      <c r="K19" s="776"/>
      <c r="L19" s="776"/>
      <c r="M19" s="776"/>
      <c r="N19" s="777"/>
    </row>
    <row r="20" spans="1:166" ht="13.5" customHeight="1" x14ac:dyDescent="0.25">
      <c r="A20" s="768"/>
      <c r="B20" s="769"/>
      <c r="C20" s="775"/>
      <c r="D20" s="776"/>
      <c r="E20" s="776"/>
      <c r="F20" s="776"/>
      <c r="G20" s="776"/>
      <c r="H20" s="776"/>
      <c r="I20" s="776"/>
      <c r="J20" s="776"/>
      <c r="K20" s="776"/>
      <c r="L20" s="776"/>
      <c r="M20" s="776"/>
      <c r="N20" s="777"/>
    </row>
    <row r="21" spans="1:166" ht="13.5" customHeight="1" x14ac:dyDescent="0.25">
      <c r="A21" s="768"/>
      <c r="B21" s="769"/>
      <c r="C21" s="775"/>
      <c r="D21" s="776"/>
      <c r="E21" s="776"/>
      <c r="F21" s="776"/>
      <c r="G21" s="776"/>
      <c r="H21" s="776"/>
      <c r="I21" s="776"/>
      <c r="J21" s="776"/>
      <c r="K21" s="776"/>
      <c r="L21" s="776"/>
      <c r="M21" s="776"/>
      <c r="N21" s="777"/>
    </row>
    <row r="22" spans="1:166" ht="50.25" customHeight="1" x14ac:dyDescent="0.25">
      <c r="A22" s="770"/>
      <c r="B22" s="771"/>
      <c r="C22" s="778"/>
      <c r="D22" s="779"/>
      <c r="E22" s="779"/>
      <c r="F22" s="779"/>
      <c r="G22" s="779"/>
      <c r="H22" s="779"/>
      <c r="I22" s="779"/>
      <c r="J22" s="779"/>
      <c r="K22" s="779"/>
      <c r="L22" s="779"/>
      <c r="M22" s="779"/>
      <c r="N22" s="780"/>
    </row>
    <row r="23" spans="1:166" ht="18.75" customHeight="1" x14ac:dyDescent="0.25">
      <c r="A23" s="699" t="s">
        <v>288</v>
      </c>
      <c r="B23" s="781"/>
      <c r="C23" s="781"/>
      <c r="D23" s="781"/>
      <c r="E23" s="781"/>
      <c r="F23" s="781"/>
      <c r="G23" s="781"/>
      <c r="H23" s="781"/>
      <c r="I23" s="781"/>
      <c r="J23" s="781"/>
      <c r="K23" s="781"/>
      <c r="L23" s="781"/>
      <c r="M23" s="781"/>
      <c r="N23" s="700"/>
      <c r="R23" s="66"/>
      <c r="S23" s="66"/>
      <c r="T23" s="66"/>
      <c r="U23" s="66"/>
      <c r="V23" s="66"/>
      <c r="W23" s="66"/>
      <c r="X23" s="66"/>
      <c r="Y23" s="66"/>
      <c r="Z23" s="66"/>
      <c r="AA23" s="66"/>
      <c r="AB23" s="66"/>
      <c r="AC23" s="66"/>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row>
    <row r="24" spans="1:166" ht="42" customHeight="1" x14ac:dyDescent="0.25">
      <c r="A24" s="68">
        <v>1</v>
      </c>
      <c r="B24" s="717" t="s">
        <v>326</v>
      </c>
      <c r="C24" s="718"/>
      <c r="D24" s="718"/>
      <c r="E24" s="718"/>
      <c r="F24" s="718"/>
      <c r="G24" s="719"/>
      <c r="H24" s="68">
        <v>6</v>
      </c>
      <c r="I24" s="782" t="s">
        <v>327</v>
      </c>
      <c r="J24" s="783"/>
      <c r="K24" s="783"/>
      <c r="L24" s="783"/>
      <c r="M24" s="783"/>
      <c r="N24" s="784"/>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40.5" customHeight="1" x14ac:dyDescent="0.25">
      <c r="A25" s="68">
        <v>2</v>
      </c>
      <c r="B25" s="717" t="s">
        <v>328</v>
      </c>
      <c r="C25" s="718"/>
      <c r="D25" s="718"/>
      <c r="E25" s="718"/>
      <c r="F25" s="718"/>
      <c r="G25" s="719"/>
      <c r="H25" s="68">
        <v>7</v>
      </c>
      <c r="I25" s="717" t="s">
        <v>329</v>
      </c>
      <c r="J25" s="718"/>
      <c r="K25" s="718"/>
      <c r="L25" s="718"/>
      <c r="M25" s="718"/>
      <c r="N25" s="719"/>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38.25" customHeight="1" x14ac:dyDescent="0.25">
      <c r="A26" s="68">
        <v>3</v>
      </c>
      <c r="B26" s="717" t="s">
        <v>330</v>
      </c>
      <c r="C26" s="718"/>
      <c r="D26" s="718"/>
      <c r="E26" s="718"/>
      <c r="F26" s="718"/>
      <c r="G26" s="719"/>
      <c r="H26" s="68">
        <v>8</v>
      </c>
      <c r="I26" s="717" t="s">
        <v>377</v>
      </c>
      <c r="J26" s="718"/>
      <c r="K26" s="718"/>
      <c r="L26" s="718"/>
      <c r="M26" s="718"/>
      <c r="N26" s="719"/>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33.75" customHeight="1" x14ac:dyDescent="0.25">
      <c r="A27" s="68">
        <v>4</v>
      </c>
      <c r="B27" s="717" t="s">
        <v>379</v>
      </c>
      <c r="C27" s="718"/>
      <c r="D27" s="718"/>
      <c r="E27" s="718"/>
      <c r="F27" s="718"/>
      <c r="G27" s="719"/>
      <c r="H27" s="68">
        <v>9</v>
      </c>
      <c r="I27" s="717" t="s">
        <v>378</v>
      </c>
      <c r="J27" s="718"/>
      <c r="K27" s="718"/>
      <c r="L27" s="718"/>
      <c r="M27" s="718"/>
      <c r="N27" s="719"/>
    </row>
    <row r="28" spans="1:166" ht="48" customHeight="1" x14ac:dyDescent="0.25">
      <c r="A28" s="68">
        <v>5</v>
      </c>
      <c r="B28" s="717" t="s">
        <v>370</v>
      </c>
      <c r="C28" s="718"/>
      <c r="D28" s="718"/>
      <c r="E28" s="718"/>
      <c r="F28" s="718"/>
      <c r="G28" s="719"/>
      <c r="H28" s="68">
        <v>10</v>
      </c>
      <c r="I28" s="720"/>
      <c r="J28" s="720"/>
      <c r="K28" s="720"/>
      <c r="L28" s="720"/>
      <c r="M28" s="720"/>
      <c r="N28" s="720"/>
    </row>
    <row r="29" spans="1:166" ht="15" x14ac:dyDescent="0.25">
      <c r="A29" s="713" t="s">
        <v>376</v>
      </c>
      <c r="B29" s="714"/>
      <c r="C29" s="714"/>
      <c r="D29" s="714"/>
      <c r="E29" s="714"/>
      <c r="F29" s="714"/>
      <c r="G29" s="714"/>
      <c r="H29" s="714"/>
      <c r="I29" s="714"/>
      <c r="J29" s="714"/>
      <c r="K29" s="714"/>
      <c r="L29" s="714"/>
      <c r="M29" s="714"/>
      <c r="N29" s="714"/>
      <c r="O29" s="715"/>
      <c r="P29" s="715"/>
      <c r="Q29" s="715"/>
      <c r="R29" s="716"/>
    </row>
    <row r="30" spans="1:166" ht="27.75" customHeight="1" x14ac:dyDescent="0.25">
      <c r="A30" s="696" t="s">
        <v>289</v>
      </c>
      <c r="B30" s="697"/>
      <c r="C30" s="697"/>
      <c r="D30" s="697"/>
      <c r="E30" s="697"/>
      <c r="F30" s="697"/>
      <c r="G30" s="697"/>
      <c r="H30" s="698"/>
      <c r="I30" s="699" t="s">
        <v>371</v>
      </c>
      <c r="J30" s="700"/>
      <c r="K30" s="701" t="s">
        <v>372</v>
      </c>
      <c r="L30" s="701"/>
      <c r="M30" s="702" t="s">
        <v>290</v>
      </c>
      <c r="N30" s="702"/>
      <c r="O30" s="702">
        <v>2018</v>
      </c>
      <c r="P30" s="702"/>
      <c r="Q30" s="702">
        <v>2019</v>
      </c>
      <c r="R30" s="702"/>
    </row>
    <row r="31" spans="1:166" x14ac:dyDescent="0.25">
      <c r="A31" s="703" t="s">
        <v>331</v>
      </c>
      <c r="B31" s="704"/>
      <c r="C31" s="704"/>
      <c r="D31" s="704"/>
      <c r="E31" s="704"/>
      <c r="F31" s="704"/>
      <c r="G31" s="704"/>
      <c r="H31" s="705"/>
      <c r="I31" s="684"/>
      <c r="J31" s="684"/>
      <c r="K31" s="695"/>
      <c r="L31" s="695"/>
      <c r="M31" s="685"/>
      <c r="N31" s="685"/>
      <c r="O31" s="684"/>
      <c r="P31" s="684"/>
      <c r="Q31" s="685"/>
      <c r="R31" s="685"/>
    </row>
    <row r="32" spans="1:166" x14ac:dyDescent="0.25">
      <c r="A32" s="703" t="s">
        <v>332</v>
      </c>
      <c r="B32" s="704"/>
      <c r="C32" s="704"/>
      <c r="D32" s="704"/>
      <c r="E32" s="704"/>
      <c r="F32" s="704"/>
      <c r="G32" s="704"/>
      <c r="H32" s="705"/>
      <c r="I32" s="684" t="s">
        <v>333</v>
      </c>
      <c r="J32" s="684"/>
      <c r="K32" s="695"/>
      <c r="L32" s="695"/>
      <c r="M32" s="685"/>
      <c r="N32" s="685"/>
      <c r="O32" s="684" t="s">
        <v>333</v>
      </c>
      <c r="P32" s="684"/>
      <c r="Q32" s="684" t="s">
        <v>333</v>
      </c>
      <c r="R32" s="684"/>
    </row>
    <row r="33" spans="1:18" x14ac:dyDescent="0.25">
      <c r="A33" s="703" t="s">
        <v>334</v>
      </c>
      <c r="B33" s="704"/>
      <c r="C33" s="704"/>
      <c r="D33" s="704"/>
      <c r="E33" s="704"/>
      <c r="F33" s="704"/>
      <c r="G33" s="704"/>
      <c r="H33" s="705"/>
      <c r="I33" s="693">
        <v>1</v>
      </c>
      <c r="J33" s="684"/>
      <c r="K33" s="878">
        <v>1</v>
      </c>
      <c r="L33" s="695"/>
      <c r="M33" s="685"/>
      <c r="N33" s="685"/>
      <c r="O33" s="693">
        <v>1</v>
      </c>
      <c r="P33" s="684"/>
      <c r="Q33" s="693">
        <v>1</v>
      </c>
      <c r="R33" s="684"/>
    </row>
    <row r="34" spans="1:18" ht="39" customHeight="1" x14ac:dyDescent="0.25">
      <c r="A34" s="703" t="s">
        <v>335</v>
      </c>
      <c r="B34" s="704"/>
      <c r="C34" s="704"/>
      <c r="D34" s="704"/>
      <c r="E34" s="704"/>
      <c r="F34" s="704"/>
      <c r="G34" s="704"/>
      <c r="H34" s="705"/>
      <c r="I34" s="684" t="s">
        <v>336</v>
      </c>
      <c r="J34" s="684"/>
      <c r="K34" s="695"/>
      <c r="L34" s="695"/>
      <c r="M34" s="685"/>
      <c r="N34" s="685"/>
      <c r="O34" s="684" t="s">
        <v>336</v>
      </c>
      <c r="P34" s="684"/>
      <c r="Q34" s="684" t="s">
        <v>336</v>
      </c>
      <c r="R34" s="684"/>
    </row>
    <row r="35" spans="1:18" ht="24.75" customHeight="1" x14ac:dyDescent="0.25">
      <c r="A35" s="696" t="s">
        <v>291</v>
      </c>
      <c r="B35" s="697"/>
      <c r="C35" s="697"/>
      <c r="D35" s="697"/>
      <c r="E35" s="697"/>
      <c r="F35" s="697"/>
      <c r="G35" s="697"/>
      <c r="H35" s="698"/>
      <c r="I35" s="699" t="s">
        <v>371</v>
      </c>
      <c r="J35" s="700"/>
      <c r="K35" s="701" t="s">
        <v>372</v>
      </c>
      <c r="L35" s="701"/>
      <c r="M35" s="702" t="s">
        <v>290</v>
      </c>
      <c r="N35" s="702"/>
      <c r="O35" s="702">
        <v>2018</v>
      </c>
      <c r="P35" s="702"/>
      <c r="Q35" s="702">
        <v>2019</v>
      </c>
      <c r="R35" s="702"/>
    </row>
    <row r="36" spans="1:18" ht="15.75" customHeight="1" x14ac:dyDescent="0.25">
      <c r="A36" s="703" t="s">
        <v>373</v>
      </c>
      <c r="B36" s="704"/>
      <c r="C36" s="704"/>
      <c r="D36" s="704"/>
      <c r="E36" s="704"/>
      <c r="F36" s="704"/>
      <c r="G36" s="704"/>
      <c r="H36" s="705"/>
      <c r="I36" s="712">
        <v>42400</v>
      </c>
      <c r="J36" s="684"/>
      <c r="K36" s="712" t="s">
        <v>443</v>
      </c>
      <c r="L36" s="684"/>
      <c r="M36" s="685"/>
      <c r="N36" s="685"/>
      <c r="O36" s="712">
        <v>42400</v>
      </c>
      <c r="P36" s="684"/>
      <c r="Q36" s="712">
        <v>42400</v>
      </c>
      <c r="R36" s="684"/>
    </row>
    <row r="37" spans="1:18" ht="15.75" customHeight="1" x14ac:dyDescent="0.25">
      <c r="A37" s="703" t="s">
        <v>433</v>
      </c>
      <c r="B37" s="704"/>
      <c r="C37" s="704"/>
      <c r="D37" s="704"/>
      <c r="E37" s="704"/>
      <c r="F37" s="704"/>
      <c r="G37" s="704"/>
      <c r="H37" s="705"/>
      <c r="I37" s="693">
        <v>1</v>
      </c>
      <c r="J37" s="684"/>
      <c r="K37" s="712" t="s">
        <v>443</v>
      </c>
      <c r="L37" s="684"/>
      <c r="M37" s="685"/>
      <c r="N37" s="685"/>
      <c r="O37" s="712"/>
      <c r="P37" s="684"/>
      <c r="Q37" s="712"/>
      <c r="R37" s="684"/>
    </row>
    <row r="38" spans="1:18" ht="22.5" customHeight="1" x14ac:dyDescent="0.25">
      <c r="A38" s="703" t="s">
        <v>328</v>
      </c>
      <c r="B38" s="704"/>
      <c r="C38" s="704"/>
      <c r="D38" s="704"/>
      <c r="E38" s="704"/>
      <c r="F38" s="704"/>
      <c r="G38" s="704"/>
      <c r="H38" s="705"/>
      <c r="I38" s="712">
        <v>42855</v>
      </c>
      <c r="J38" s="684"/>
      <c r="K38" s="712" t="s">
        <v>443</v>
      </c>
      <c r="L38" s="684"/>
      <c r="M38" s="685"/>
      <c r="N38" s="685"/>
      <c r="O38" s="712">
        <v>42400</v>
      </c>
      <c r="P38" s="684"/>
      <c r="Q38" s="712">
        <v>42400</v>
      </c>
      <c r="R38" s="684"/>
    </row>
    <row r="39" spans="1:18" ht="26.25" customHeight="1" x14ac:dyDescent="0.25">
      <c r="A39" s="703" t="s">
        <v>374</v>
      </c>
      <c r="B39" s="704"/>
      <c r="C39" s="704"/>
      <c r="D39" s="704"/>
      <c r="E39" s="704"/>
      <c r="F39" s="704"/>
      <c r="G39" s="704"/>
      <c r="H39" s="705"/>
      <c r="I39" s="712">
        <v>42719</v>
      </c>
      <c r="J39" s="684"/>
      <c r="K39" s="712" t="s">
        <v>443</v>
      </c>
      <c r="L39" s="684"/>
      <c r="M39" s="685"/>
      <c r="N39" s="685"/>
      <c r="O39" s="712">
        <v>42719</v>
      </c>
      <c r="P39" s="684"/>
      <c r="Q39" s="712">
        <v>42719</v>
      </c>
      <c r="R39" s="684"/>
    </row>
    <row r="40" spans="1:18" x14ac:dyDescent="0.25">
      <c r="A40" s="703" t="s">
        <v>375</v>
      </c>
      <c r="B40" s="704"/>
      <c r="C40" s="704"/>
      <c r="D40" s="704"/>
      <c r="E40" s="704"/>
      <c r="F40" s="704"/>
      <c r="G40" s="704"/>
      <c r="H40" s="705"/>
      <c r="I40" s="712">
        <v>42735</v>
      </c>
      <c r="J40" s="684"/>
      <c r="K40" s="712" t="s">
        <v>443</v>
      </c>
      <c r="L40" s="684"/>
      <c r="M40" s="685"/>
      <c r="N40" s="685"/>
      <c r="O40" s="712">
        <v>42735</v>
      </c>
      <c r="P40" s="684"/>
      <c r="Q40" s="712">
        <v>42735</v>
      </c>
      <c r="R40" s="684"/>
    </row>
    <row r="41" spans="1:18" ht="21.75" customHeight="1" x14ac:dyDescent="0.25">
      <c r="A41" s="703"/>
      <c r="B41" s="704"/>
      <c r="C41" s="704"/>
      <c r="D41" s="704"/>
      <c r="E41" s="704"/>
      <c r="F41" s="704"/>
      <c r="G41" s="704"/>
      <c r="H41" s="705"/>
      <c r="I41" s="712"/>
      <c r="J41" s="684"/>
      <c r="K41" s="712"/>
      <c r="L41" s="684"/>
      <c r="M41" s="685"/>
      <c r="N41" s="685"/>
      <c r="O41" s="712"/>
      <c r="P41" s="684"/>
      <c r="Q41" s="712"/>
      <c r="R41" s="684"/>
    </row>
    <row r="42" spans="1:18" ht="24.75" customHeight="1" x14ac:dyDescent="0.25">
      <c r="A42" s="696" t="s">
        <v>292</v>
      </c>
      <c r="B42" s="697"/>
      <c r="C42" s="697"/>
      <c r="D42" s="697"/>
      <c r="E42" s="697"/>
      <c r="F42" s="697"/>
      <c r="G42" s="697"/>
      <c r="H42" s="698"/>
      <c r="I42" s="699" t="s">
        <v>371</v>
      </c>
      <c r="J42" s="700"/>
      <c r="K42" s="701" t="s">
        <v>372</v>
      </c>
      <c r="L42" s="701"/>
      <c r="M42" s="702" t="s">
        <v>290</v>
      </c>
      <c r="N42" s="702"/>
      <c r="O42" s="702">
        <v>2018</v>
      </c>
      <c r="P42" s="702"/>
      <c r="Q42" s="702">
        <v>2019</v>
      </c>
      <c r="R42" s="702"/>
    </row>
    <row r="43" spans="1:18" ht="29.25" customHeight="1" x14ac:dyDescent="0.25">
      <c r="A43" s="703" t="s">
        <v>337</v>
      </c>
      <c r="B43" s="704"/>
      <c r="C43" s="704"/>
      <c r="D43" s="704"/>
      <c r="E43" s="704"/>
      <c r="F43" s="704"/>
      <c r="G43" s="704"/>
      <c r="H43" s="705"/>
      <c r="I43" s="707">
        <v>0</v>
      </c>
      <c r="J43" s="708"/>
      <c r="K43" s="879">
        <v>0</v>
      </c>
      <c r="L43" s="709"/>
      <c r="M43" s="710"/>
      <c r="N43" s="711"/>
      <c r="O43" s="707" t="s">
        <v>338</v>
      </c>
      <c r="P43" s="708"/>
      <c r="Q43" s="707" t="s">
        <v>338</v>
      </c>
      <c r="R43" s="708"/>
    </row>
    <row r="44" spans="1:18" ht="0.75" customHeight="1" x14ac:dyDescent="0.25">
      <c r="A44" s="703"/>
      <c r="B44" s="704"/>
      <c r="C44" s="704"/>
      <c r="D44" s="704"/>
      <c r="E44" s="704"/>
      <c r="F44" s="704"/>
      <c r="G44" s="704"/>
      <c r="H44" s="705"/>
      <c r="I44" s="706"/>
      <c r="J44" s="706"/>
      <c r="K44" s="695"/>
      <c r="L44" s="695"/>
      <c r="M44" s="685"/>
      <c r="N44" s="685"/>
      <c r="O44" s="684"/>
      <c r="P44" s="684"/>
      <c r="Q44" s="685"/>
      <c r="R44" s="685"/>
    </row>
    <row r="45" spans="1:18" hidden="1" x14ac:dyDescent="0.25">
      <c r="A45" s="703"/>
      <c r="B45" s="704"/>
      <c r="C45" s="704"/>
      <c r="D45" s="704"/>
      <c r="E45" s="704"/>
      <c r="F45" s="704"/>
      <c r="G45" s="704"/>
      <c r="H45" s="705"/>
      <c r="I45" s="684"/>
      <c r="J45" s="684"/>
      <c r="K45" s="695"/>
      <c r="L45" s="695"/>
      <c r="M45" s="685"/>
      <c r="N45" s="685"/>
      <c r="O45" s="684"/>
      <c r="P45" s="684"/>
      <c r="Q45" s="685"/>
      <c r="R45" s="685"/>
    </row>
    <row r="46" spans="1:18" hidden="1" x14ac:dyDescent="0.25">
      <c r="A46" s="703"/>
      <c r="B46" s="704"/>
      <c r="C46" s="704"/>
      <c r="D46" s="704"/>
      <c r="E46" s="704"/>
      <c r="F46" s="704"/>
      <c r="G46" s="704"/>
      <c r="H46" s="705"/>
      <c r="I46" s="684"/>
      <c r="J46" s="684"/>
      <c r="K46" s="695"/>
      <c r="L46" s="695"/>
      <c r="M46" s="685"/>
      <c r="N46" s="685"/>
      <c r="O46" s="684"/>
      <c r="P46" s="684"/>
      <c r="Q46" s="685"/>
      <c r="R46" s="685"/>
    </row>
    <row r="47" spans="1:18" ht="39" customHeight="1" x14ac:dyDescent="0.25">
      <c r="A47" s="696" t="s">
        <v>293</v>
      </c>
      <c r="B47" s="697"/>
      <c r="C47" s="697"/>
      <c r="D47" s="697"/>
      <c r="E47" s="697"/>
      <c r="F47" s="697"/>
      <c r="G47" s="697"/>
      <c r="H47" s="698"/>
      <c r="I47" s="699" t="s">
        <v>371</v>
      </c>
      <c r="J47" s="700"/>
      <c r="K47" s="701" t="s">
        <v>372</v>
      </c>
      <c r="L47" s="701"/>
      <c r="M47" s="702" t="s">
        <v>290</v>
      </c>
      <c r="N47" s="702"/>
      <c r="O47" s="702">
        <v>2018</v>
      </c>
      <c r="P47" s="702"/>
      <c r="Q47" s="702">
        <v>2019</v>
      </c>
      <c r="R47" s="702"/>
    </row>
    <row r="48" spans="1:18" x14ac:dyDescent="0.25">
      <c r="A48" s="690" t="s">
        <v>339</v>
      </c>
      <c r="B48" s="691"/>
      <c r="C48" s="691"/>
      <c r="D48" s="691"/>
      <c r="E48" s="691"/>
      <c r="F48" s="691"/>
      <c r="G48" s="691"/>
      <c r="H48" s="692"/>
      <c r="I48" s="684">
        <v>0</v>
      </c>
      <c r="J48" s="684"/>
      <c r="K48" s="684">
        <v>0</v>
      </c>
      <c r="L48" s="684"/>
      <c r="M48" s="685"/>
      <c r="N48" s="685"/>
      <c r="O48" s="684">
        <v>0</v>
      </c>
      <c r="P48" s="684"/>
      <c r="Q48" s="685">
        <v>0</v>
      </c>
      <c r="R48" s="685"/>
    </row>
    <row r="49" spans="1:18" x14ac:dyDescent="0.25">
      <c r="A49" s="690" t="s">
        <v>380</v>
      </c>
      <c r="B49" s="691"/>
      <c r="C49" s="691"/>
      <c r="D49" s="691"/>
      <c r="E49" s="691"/>
      <c r="F49" s="691"/>
      <c r="G49" s="691"/>
      <c r="H49" s="692"/>
      <c r="I49" s="684">
        <v>0</v>
      </c>
      <c r="J49" s="684"/>
      <c r="K49" s="684">
        <v>0</v>
      </c>
      <c r="L49" s="684"/>
      <c r="M49" s="685"/>
      <c r="N49" s="685"/>
      <c r="O49" s="684">
        <v>0</v>
      </c>
      <c r="P49" s="684"/>
      <c r="Q49" s="685">
        <v>0</v>
      </c>
      <c r="R49" s="685"/>
    </row>
    <row r="50" spans="1:18" x14ac:dyDescent="0.25">
      <c r="A50" s="690" t="s">
        <v>340</v>
      </c>
      <c r="B50" s="691"/>
      <c r="C50" s="691"/>
      <c r="D50" s="691"/>
      <c r="E50" s="691"/>
      <c r="F50" s="691"/>
      <c r="G50" s="691"/>
      <c r="H50" s="692"/>
      <c r="I50" s="693">
        <v>0.8</v>
      </c>
      <c r="J50" s="684"/>
      <c r="K50" s="693">
        <v>0.7</v>
      </c>
      <c r="L50" s="684"/>
      <c r="M50" s="685"/>
      <c r="N50" s="685"/>
      <c r="O50" s="693">
        <v>0.85</v>
      </c>
      <c r="P50" s="684"/>
      <c r="Q50" s="694">
        <v>0.9</v>
      </c>
      <c r="R50" s="685"/>
    </row>
    <row r="51" spans="1:18" hidden="1" x14ac:dyDescent="0.25">
      <c r="A51" s="690"/>
      <c r="B51" s="691"/>
      <c r="C51" s="691"/>
      <c r="D51" s="691"/>
      <c r="E51" s="691"/>
      <c r="F51" s="691"/>
      <c r="G51" s="691"/>
      <c r="H51" s="692"/>
      <c r="I51" s="684"/>
      <c r="J51" s="684"/>
      <c r="K51" s="684"/>
      <c r="L51" s="684"/>
      <c r="M51" s="685"/>
      <c r="N51" s="685"/>
      <c r="O51" s="684"/>
      <c r="P51" s="684"/>
      <c r="Q51" s="685"/>
      <c r="R51" s="685"/>
    </row>
    <row r="52" spans="1:18" hidden="1" x14ac:dyDescent="0.25">
      <c r="A52" s="690"/>
      <c r="B52" s="691"/>
      <c r="C52" s="691"/>
      <c r="D52" s="691"/>
      <c r="E52" s="691"/>
      <c r="F52" s="691"/>
      <c r="G52" s="691"/>
      <c r="H52" s="692"/>
      <c r="I52" s="684"/>
      <c r="J52" s="684"/>
      <c r="K52" s="684"/>
      <c r="L52" s="684"/>
      <c r="M52" s="685"/>
      <c r="N52" s="685"/>
      <c r="O52" s="684"/>
      <c r="P52" s="684"/>
      <c r="Q52" s="685"/>
      <c r="R52" s="685"/>
    </row>
    <row r="54" spans="1:18" x14ac:dyDescent="0.25">
      <c r="A54" s="686" t="s">
        <v>294</v>
      </c>
      <c r="B54" s="687"/>
      <c r="C54" s="687"/>
      <c r="D54" s="687"/>
      <c r="E54" s="687"/>
      <c r="F54" s="687"/>
      <c r="G54" s="687"/>
      <c r="H54" s="687"/>
      <c r="I54" s="687"/>
      <c r="J54" s="687"/>
      <c r="K54" s="687"/>
      <c r="L54" s="687"/>
      <c r="M54" s="687"/>
      <c r="N54" s="688"/>
    </row>
    <row r="55" spans="1:18" ht="44.25" customHeight="1" x14ac:dyDescent="0.25">
      <c r="A55" s="689" t="s">
        <v>295</v>
      </c>
      <c r="B55" s="689"/>
      <c r="C55" s="69" t="s">
        <v>296</v>
      </c>
      <c r="D55" s="69" t="s">
        <v>297</v>
      </c>
      <c r="E55" s="69" t="s">
        <v>298</v>
      </c>
      <c r="F55" s="69" t="s">
        <v>299</v>
      </c>
      <c r="G55" s="69" t="s">
        <v>300</v>
      </c>
      <c r="H55" s="69" t="s">
        <v>301</v>
      </c>
      <c r="I55" s="69" t="s">
        <v>302</v>
      </c>
      <c r="J55" s="69" t="s">
        <v>303</v>
      </c>
      <c r="K55" s="69" t="s">
        <v>304</v>
      </c>
      <c r="L55" s="69" t="s">
        <v>305</v>
      </c>
      <c r="M55" s="69" t="s">
        <v>306</v>
      </c>
      <c r="N55" s="69" t="s">
        <v>307</v>
      </c>
    </row>
    <row r="56" spans="1:18" ht="12" customHeight="1" x14ac:dyDescent="0.25">
      <c r="A56" s="675">
        <v>1</v>
      </c>
      <c r="B56" s="676"/>
      <c r="C56" s="70" t="s">
        <v>341</v>
      </c>
      <c r="D56" s="70"/>
      <c r="E56" s="70"/>
      <c r="F56" s="71"/>
      <c r="G56" s="71"/>
      <c r="H56" s="71"/>
      <c r="I56" s="71"/>
      <c r="J56" s="71"/>
      <c r="K56" s="71"/>
      <c r="L56" s="70"/>
      <c r="M56" s="70"/>
      <c r="N56" s="70"/>
    </row>
    <row r="57" spans="1:18" ht="12" customHeight="1" thickBot="1" x14ac:dyDescent="0.3">
      <c r="A57" s="677"/>
      <c r="B57" s="678"/>
      <c r="C57" s="73"/>
      <c r="D57" s="73"/>
      <c r="E57" s="73"/>
      <c r="F57" s="74"/>
      <c r="G57" s="74"/>
      <c r="H57" s="74"/>
      <c r="I57" s="74"/>
      <c r="J57" s="74"/>
      <c r="K57" s="75"/>
      <c r="L57" s="74"/>
      <c r="M57" s="74"/>
      <c r="N57" s="73"/>
    </row>
    <row r="58" spans="1:18" ht="12" customHeight="1" x14ac:dyDescent="0.25">
      <c r="A58" s="675">
        <v>2</v>
      </c>
      <c r="B58" s="676"/>
      <c r="C58" s="70"/>
      <c r="D58" s="157" t="s">
        <v>341</v>
      </c>
      <c r="E58" s="70"/>
      <c r="F58" s="71"/>
      <c r="G58" s="71"/>
      <c r="H58" s="71"/>
      <c r="I58" s="71"/>
      <c r="J58" s="71"/>
      <c r="K58" s="71"/>
      <c r="L58" s="72"/>
      <c r="M58" s="71"/>
      <c r="N58" s="70"/>
    </row>
    <row r="59" spans="1:18" ht="12" customHeight="1" thickBot="1" x14ac:dyDescent="0.3">
      <c r="A59" s="677"/>
      <c r="B59" s="678"/>
      <c r="C59" s="73"/>
      <c r="D59" s="73"/>
      <c r="E59" s="73"/>
      <c r="F59" s="74"/>
      <c r="G59" s="74"/>
      <c r="H59" s="74"/>
      <c r="I59" s="74"/>
      <c r="J59" s="74"/>
      <c r="K59" s="75"/>
      <c r="L59" s="75"/>
      <c r="M59" s="75"/>
      <c r="N59" s="73"/>
    </row>
    <row r="60" spans="1:18" ht="12" customHeight="1" x14ac:dyDescent="0.25">
      <c r="A60" s="675">
        <v>3</v>
      </c>
      <c r="B60" s="676"/>
      <c r="C60" s="70" t="s">
        <v>341</v>
      </c>
      <c r="D60" s="70" t="s">
        <v>341</v>
      </c>
      <c r="E60" s="70" t="s">
        <v>341</v>
      </c>
      <c r="F60" s="71" t="s">
        <v>341</v>
      </c>
      <c r="G60" s="71" t="s">
        <v>341</v>
      </c>
      <c r="H60" s="71" t="s">
        <v>341</v>
      </c>
      <c r="I60" s="71" t="s">
        <v>341</v>
      </c>
      <c r="J60" s="71" t="s">
        <v>341</v>
      </c>
      <c r="K60" s="71" t="s">
        <v>341</v>
      </c>
      <c r="L60" s="71" t="s">
        <v>341</v>
      </c>
      <c r="M60" s="71" t="s">
        <v>341</v>
      </c>
      <c r="N60" s="70" t="s">
        <v>341</v>
      </c>
    </row>
    <row r="61" spans="1:18" ht="12" customHeight="1" thickBot="1" x14ac:dyDescent="0.3">
      <c r="A61" s="677"/>
      <c r="B61" s="678"/>
      <c r="C61" s="73"/>
      <c r="D61" s="73"/>
      <c r="E61" s="73"/>
      <c r="F61" s="74"/>
      <c r="G61" s="74"/>
      <c r="H61" s="74"/>
      <c r="I61" s="74"/>
      <c r="J61" s="74"/>
      <c r="K61" s="74"/>
      <c r="L61" s="73"/>
      <c r="M61" s="73"/>
      <c r="N61" s="76"/>
    </row>
    <row r="62" spans="1:18" ht="12" customHeight="1" thickBot="1" x14ac:dyDescent="0.3">
      <c r="A62" s="675">
        <v>4</v>
      </c>
      <c r="B62" s="676"/>
      <c r="C62" s="70"/>
      <c r="D62" s="70"/>
      <c r="E62" s="70"/>
      <c r="F62" s="71"/>
      <c r="G62" s="71"/>
      <c r="H62" s="71"/>
      <c r="I62" s="71"/>
      <c r="J62" s="71"/>
      <c r="K62" s="71"/>
      <c r="L62" s="70" t="s">
        <v>341</v>
      </c>
      <c r="M62" s="70"/>
      <c r="N62" s="76"/>
    </row>
    <row r="63" spans="1:18" ht="12" customHeight="1" thickBot="1" x14ac:dyDescent="0.3">
      <c r="A63" s="677"/>
      <c r="B63" s="678"/>
      <c r="C63" s="73"/>
      <c r="D63" s="73"/>
      <c r="E63" s="73"/>
      <c r="F63" s="74"/>
      <c r="G63" s="74"/>
      <c r="H63" s="74"/>
      <c r="I63" s="74"/>
      <c r="J63" s="74"/>
      <c r="K63" s="74"/>
      <c r="L63" s="73"/>
      <c r="M63" s="73"/>
      <c r="N63" s="76"/>
    </row>
    <row r="64" spans="1:18" ht="12" customHeight="1" x14ac:dyDescent="0.25">
      <c r="A64" s="675">
        <v>5</v>
      </c>
      <c r="B64" s="676"/>
      <c r="C64" s="70"/>
      <c r="D64" s="70"/>
      <c r="E64" s="70"/>
      <c r="F64" s="71"/>
      <c r="G64" s="71"/>
      <c r="H64" s="71"/>
      <c r="I64" s="71"/>
      <c r="J64" s="71"/>
      <c r="K64" s="71"/>
      <c r="L64" s="70"/>
      <c r="M64" s="70"/>
      <c r="N64" s="70" t="s">
        <v>341</v>
      </c>
    </row>
    <row r="65" spans="1:15" ht="12" customHeight="1" thickBot="1" x14ac:dyDescent="0.3">
      <c r="A65" s="677"/>
      <c r="B65" s="678"/>
      <c r="C65" s="73"/>
      <c r="D65" s="73"/>
      <c r="E65" s="73"/>
      <c r="F65" s="74"/>
      <c r="G65" s="74"/>
      <c r="H65" s="74"/>
      <c r="I65" s="74"/>
      <c r="J65" s="74"/>
      <c r="K65" s="74"/>
      <c r="L65" s="73"/>
      <c r="M65" s="73"/>
      <c r="N65" s="73"/>
    </row>
    <row r="66" spans="1:15" ht="12" customHeight="1" x14ac:dyDescent="0.25">
      <c r="A66" s="675">
        <v>6</v>
      </c>
      <c r="B66" s="676"/>
      <c r="C66" s="70"/>
      <c r="D66" s="70"/>
      <c r="E66" s="70"/>
      <c r="F66" s="71"/>
      <c r="G66" s="71"/>
      <c r="H66" s="71"/>
      <c r="I66" s="71"/>
      <c r="J66" s="71"/>
      <c r="K66" s="71"/>
      <c r="L66" s="70"/>
      <c r="M66" s="70" t="s">
        <v>341</v>
      </c>
      <c r="N66" s="70"/>
    </row>
    <row r="67" spans="1:15" ht="12" customHeight="1" thickBot="1" x14ac:dyDescent="0.3">
      <c r="A67" s="677"/>
      <c r="B67" s="678"/>
      <c r="C67" s="73"/>
      <c r="D67" s="73"/>
      <c r="E67" s="73"/>
      <c r="F67" s="74"/>
      <c r="G67" s="74"/>
      <c r="H67" s="74"/>
      <c r="I67" s="74"/>
      <c r="J67" s="74"/>
      <c r="K67" s="74"/>
      <c r="L67" s="73"/>
      <c r="M67" s="73"/>
      <c r="N67" s="73"/>
    </row>
    <row r="68" spans="1:15" ht="12" customHeight="1" x14ac:dyDescent="0.25">
      <c r="A68" s="675">
        <v>7</v>
      </c>
      <c r="B68" s="676"/>
      <c r="C68" s="70"/>
      <c r="D68" s="70"/>
      <c r="E68" s="70"/>
      <c r="F68" s="71"/>
      <c r="G68" s="71"/>
      <c r="H68" s="71"/>
      <c r="I68" s="71"/>
      <c r="J68" s="71"/>
      <c r="K68" s="71"/>
      <c r="L68" s="70"/>
      <c r="M68" s="70"/>
      <c r="N68" s="84">
        <v>42719</v>
      </c>
      <c r="O68" s="77"/>
    </row>
    <row r="69" spans="1:15" ht="12" customHeight="1" thickBot="1" x14ac:dyDescent="0.3">
      <c r="A69" s="677"/>
      <c r="B69" s="678"/>
      <c r="C69" s="73"/>
      <c r="D69" s="73"/>
      <c r="E69" s="73"/>
      <c r="F69" s="74"/>
      <c r="G69" s="74"/>
      <c r="H69" s="74"/>
      <c r="I69" s="74"/>
      <c r="J69" s="74"/>
      <c r="K69" s="74"/>
      <c r="L69" s="73"/>
      <c r="M69" s="73"/>
      <c r="N69" s="73"/>
    </row>
    <row r="70" spans="1:15" ht="12" customHeight="1" x14ac:dyDescent="0.25">
      <c r="A70" s="675">
        <v>8</v>
      </c>
      <c r="B70" s="676"/>
      <c r="C70" s="70"/>
      <c r="D70" s="70"/>
      <c r="E70" s="70"/>
      <c r="F70" s="71"/>
      <c r="G70" s="71"/>
      <c r="H70" s="71"/>
      <c r="I70" s="71"/>
      <c r="J70" s="71"/>
      <c r="K70" s="71"/>
      <c r="L70" s="70"/>
      <c r="M70" s="70"/>
      <c r="N70" s="70" t="s">
        <v>341</v>
      </c>
    </row>
    <row r="71" spans="1:15" ht="12" customHeight="1" thickBot="1" x14ac:dyDescent="0.3">
      <c r="A71" s="677"/>
      <c r="B71" s="678"/>
      <c r="C71" s="73"/>
      <c r="D71" s="73"/>
      <c r="E71" s="73"/>
      <c r="F71" s="74"/>
      <c r="G71" s="74"/>
      <c r="H71" s="74"/>
      <c r="I71" s="74"/>
      <c r="J71" s="74"/>
      <c r="K71" s="74"/>
      <c r="L71" s="73"/>
      <c r="M71" s="73"/>
      <c r="N71" s="73"/>
    </row>
    <row r="72" spans="1:15" x14ac:dyDescent="0.25">
      <c r="A72" s="675">
        <v>9</v>
      </c>
      <c r="B72" s="676"/>
      <c r="C72" s="164">
        <v>43131</v>
      </c>
      <c r="D72" s="70"/>
      <c r="E72" s="70"/>
      <c r="F72" s="71"/>
      <c r="G72" s="71"/>
      <c r="H72" s="71"/>
      <c r="I72" s="71"/>
      <c r="J72" s="71"/>
      <c r="K72" s="71"/>
      <c r="L72" s="70"/>
      <c r="M72" s="70"/>
      <c r="N72" s="70"/>
    </row>
    <row r="73" spans="1:15" ht="13.5" thickBot="1" x14ac:dyDescent="0.3">
      <c r="A73" s="677"/>
      <c r="B73" s="678"/>
      <c r="C73" s="73"/>
      <c r="D73" s="73"/>
      <c r="E73" s="73"/>
      <c r="F73" s="73"/>
      <c r="G73" s="73"/>
      <c r="H73" s="73"/>
      <c r="I73" s="73"/>
      <c r="J73" s="74"/>
      <c r="K73" s="74"/>
      <c r="L73" s="73"/>
      <c r="M73" s="73"/>
      <c r="N73" s="73"/>
    </row>
    <row r="74" spans="1:15" ht="36" customHeight="1" x14ac:dyDescent="0.25">
      <c r="A74" s="78"/>
      <c r="B74" s="78"/>
      <c r="C74" s="78"/>
      <c r="D74" s="78"/>
      <c r="E74" s="78"/>
      <c r="F74" s="78"/>
      <c r="G74" s="78"/>
      <c r="H74" s="78"/>
      <c r="I74" s="78"/>
      <c r="J74" s="78"/>
      <c r="K74" s="78"/>
      <c r="L74" s="78"/>
      <c r="M74" s="78"/>
      <c r="N74" s="78"/>
    </row>
    <row r="75" spans="1:15" x14ac:dyDescent="0.25">
      <c r="A75" s="671" t="s">
        <v>308</v>
      </c>
      <c r="B75" s="672"/>
      <c r="C75" s="672"/>
      <c r="D75" s="672"/>
      <c r="E75" s="672"/>
      <c r="F75" s="672"/>
      <c r="G75" s="672"/>
      <c r="H75" s="672"/>
      <c r="I75" s="672"/>
      <c r="J75" s="672"/>
      <c r="K75" s="672"/>
      <c r="L75" s="672"/>
      <c r="M75" s="672"/>
      <c r="N75" s="673"/>
    </row>
    <row r="76" spans="1:15" ht="31.5" customHeight="1" x14ac:dyDescent="0.25">
      <c r="A76" s="79" t="s">
        <v>309</v>
      </c>
      <c r="B76" s="679" t="s">
        <v>310</v>
      </c>
      <c r="C76" s="680"/>
      <c r="D76" s="680"/>
      <c r="E76" s="680"/>
      <c r="F76" s="681"/>
      <c r="G76" s="682" t="s">
        <v>311</v>
      </c>
      <c r="H76" s="682"/>
      <c r="I76" s="682" t="s">
        <v>312</v>
      </c>
      <c r="J76" s="682"/>
      <c r="K76" s="682" t="s">
        <v>313</v>
      </c>
      <c r="L76" s="682"/>
      <c r="M76" s="683" t="s">
        <v>314</v>
      </c>
      <c r="N76" s="683"/>
    </row>
    <row r="77" spans="1:15" x14ac:dyDescent="0.25">
      <c r="A77" s="80"/>
      <c r="B77" s="674" t="s">
        <v>365</v>
      </c>
      <c r="C77" s="663"/>
      <c r="D77" s="663"/>
      <c r="E77" s="663"/>
      <c r="F77" s="664"/>
      <c r="G77" s="880">
        <v>0</v>
      </c>
      <c r="H77" s="666"/>
      <c r="I77" s="667">
        <v>60</v>
      </c>
      <c r="J77" s="667"/>
      <c r="K77" s="667"/>
      <c r="L77" s="667"/>
      <c r="M77" s="881">
        <v>0</v>
      </c>
      <c r="N77" s="668"/>
    </row>
    <row r="78" spans="1:15" x14ac:dyDescent="0.25">
      <c r="A78" s="80"/>
      <c r="B78" s="662"/>
      <c r="C78" s="663"/>
      <c r="D78" s="663"/>
      <c r="E78" s="663"/>
      <c r="F78" s="664"/>
      <c r="G78" s="665"/>
      <c r="H78" s="666"/>
      <c r="I78" s="667"/>
      <c r="J78" s="667"/>
      <c r="K78" s="667"/>
      <c r="L78" s="667"/>
      <c r="M78" s="668"/>
      <c r="N78" s="668"/>
    </row>
    <row r="79" spans="1:15" x14ac:dyDescent="0.25">
      <c r="A79" s="80"/>
      <c r="B79" s="662"/>
      <c r="C79" s="663"/>
      <c r="D79" s="663"/>
      <c r="E79" s="663"/>
      <c r="F79" s="664"/>
      <c r="G79" s="665"/>
      <c r="H79" s="666"/>
      <c r="I79" s="667"/>
      <c r="J79" s="667"/>
      <c r="K79" s="667"/>
      <c r="L79" s="667"/>
      <c r="M79" s="668"/>
      <c r="N79" s="668"/>
    </row>
    <row r="80" spans="1:15" x14ac:dyDescent="0.25">
      <c r="A80" s="80"/>
      <c r="B80" s="662"/>
      <c r="C80" s="663"/>
      <c r="D80" s="663"/>
      <c r="E80" s="663"/>
      <c r="F80" s="664"/>
      <c r="G80" s="665"/>
      <c r="H80" s="666"/>
      <c r="I80" s="667"/>
      <c r="J80" s="667"/>
      <c r="K80" s="667"/>
      <c r="L80" s="667"/>
      <c r="M80" s="668"/>
      <c r="N80" s="668"/>
    </row>
    <row r="81" spans="1:16" x14ac:dyDescent="0.25">
      <c r="A81" s="81">
        <f>COUNTA(B77:F80)</f>
        <v>1</v>
      </c>
      <c r="B81" s="669" t="s">
        <v>315</v>
      </c>
      <c r="C81" s="669"/>
      <c r="D81" s="669"/>
      <c r="E81" s="669"/>
      <c r="F81" s="669"/>
      <c r="G81" s="669"/>
      <c r="H81" s="669"/>
      <c r="I81" s="669"/>
      <c r="J81" s="669"/>
      <c r="K81" s="669"/>
      <c r="L81" s="670"/>
      <c r="M81" s="651"/>
      <c r="N81" s="651"/>
    </row>
    <row r="82" spans="1:16" x14ac:dyDescent="0.25">
      <c r="A82" s="78"/>
      <c r="B82" s="78"/>
      <c r="C82" s="78"/>
      <c r="D82" s="78"/>
      <c r="E82" s="78"/>
      <c r="F82" s="78"/>
      <c r="G82" s="78"/>
      <c r="H82" s="78"/>
      <c r="I82" s="78"/>
      <c r="J82" s="78"/>
      <c r="K82" s="78"/>
      <c r="L82" s="78"/>
      <c r="M82" s="78"/>
      <c r="N82" s="78"/>
    </row>
    <row r="83" spans="1:16" x14ac:dyDescent="0.25">
      <c r="A83" s="671" t="s">
        <v>316</v>
      </c>
      <c r="B83" s="672"/>
      <c r="C83" s="672"/>
      <c r="D83" s="672"/>
      <c r="E83" s="672"/>
      <c r="F83" s="672"/>
      <c r="G83" s="672"/>
      <c r="H83" s="672"/>
      <c r="I83" s="672"/>
      <c r="J83" s="672"/>
      <c r="K83" s="672"/>
      <c r="L83" s="672"/>
      <c r="M83" s="672"/>
      <c r="N83" s="673"/>
    </row>
    <row r="84" spans="1:16" x14ac:dyDescent="0.25">
      <c r="A84" s="645" t="s">
        <v>317</v>
      </c>
      <c r="B84" s="646"/>
      <c r="C84" s="646"/>
      <c r="D84" s="647"/>
      <c r="E84" s="645" t="s">
        <v>116</v>
      </c>
      <c r="F84" s="646"/>
      <c r="G84" s="646"/>
      <c r="H84" s="646"/>
      <c r="I84" s="646"/>
      <c r="J84" s="646"/>
      <c r="K84" s="646"/>
      <c r="L84" s="646"/>
      <c r="M84" s="648" t="s">
        <v>318</v>
      </c>
      <c r="N84" s="649"/>
    </row>
    <row r="85" spans="1:16" x14ac:dyDescent="0.25">
      <c r="A85" s="882" t="s">
        <v>444</v>
      </c>
      <c r="B85" s="653"/>
      <c r="C85" s="653"/>
      <c r="D85" s="654"/>
      <c r="E85" s="652">
        <f ca="1">---E85</f>
        <v>0</v>
      </c>
      <c r="F85" s="653"/>
      <c r="G85" s="653"/>
      <c r="H85" s="653"/>
      <c r="I85" s="653"/>
      <c r="J85" s="653"/>
      <c r="K85" s="653"/>
      <c r="L85" s="653"/>
      <c r="M85" s="658"/>
      <c r="N85" s="659"/>
    </row>
    <row r="86" spans="1:16" x14ac:dyDescent="0.25">
      <c r="A86" s="655"/>
      <c r="B86" s="656"/>
      <c r="C86" s="656"/>
      <c r="D86" s="657"/>
      <c r="E86" s="655"/>
      <c r="F86" s="656"/>
      <c r="G86" s="656"/>
      <c r="H86" s="656"/>
      <c r="I86" s="656"/>
      <c r="J86" s="656"/>
      <c r="K86" s="656"/>
      <c r="L86" s="656"/>
      <c r="M86" s="660"/>
      <c r="N86" s="661"/>
      <c r="O86" s="82"/>
      <c r="P86" s="83"/>
    </row>
    <row r="87" spans="1:16" x14ac:dyDescent="0.25">
      <c r="A87" s="652"/>
      <c r="B87" s="653"/>
      <c r="C87" s="653"/>
      <c r="D87" s="654"/>
      <c r="E87" s="652"/>
      <c r="F87" s="653"/>
      <c r="G87" s="653"/>
      <c r="H87" s="653"/>
      <c r="I87" s="653"/>
      <c r="J87" s="653"/>
      <c r="K87" s="653"/>
      <c r="L87" s="653"/>
      <c r="M87" s="658"/>
      <c r="N87" s="659"/>
    </row>
    <row r="88" spans="1:16" x14ac:dyDescent="0.25">
      <c r="A88" s="655"/>
      <c r="B88" s="656"/>
      <c r="C88" s="656"/>
      <c r="D88" s="657"/>
      <c r="E88" s="655"/>
      <c r="F88" s="656"/>
      <c r="G88" s="656"/>
      <c r="H88" s="656"/>
      <c r="I88" s="656"/>
      <c r="J88" s="656"/>
      <c r="K88" s="656"/>
      <c r="L88" s="656"/>
      <c r="M88" s="660"/>
      <c r="N88" s="661"/>
    </row>
    <row r="89" spans="1:16" x14ac:dyDescent="0.25">
      <c r="A89" s="648" t="s">
        <v>319</v>
      </c>
      <c r="B89" s="650"/>
      <c r="C89" s="650"/>
      <c r="D89" s="650"/>
      <c r="E89" s="650"/>
      <c r="F89" s="650"/>
      <c r="G89" s="650"/>
      <c r="H89" s="650"/>
      <c r="I89" s="650"/>
      <c r="J89" s="650"/>
      <c r="K89" s="650"/>
      <c r="L89" s="649"/>
      <c r="M89" s="651"/>
      <c r="N89" s="651"/>
    </row>
    <row r="65407" spans="251:255" x14ac:dyDescent="0.25">
      <c r="IQ65407" s="63" t="s">
        <v>320</v>
      </c>
      <c r="IR65407" s="63" t="s">
        <v>321</v>
      </c>
      <c r="IS65407" s="63" t="s">
        <v>322</v>
      </c>
      <c r="IT65407" s="63" t="s">
        <v>323</v>
      </c>
      <c r="IU65407" s="63" t="s">
        <v>324</v>
      </c>
    </row>
    <row r="65408" spans="251:255" x14ac:dyDescent="0.25">
      <c r="IQ65408" s="63" t="e">
        <f>#REF!&amp;$C$9</f>
        <v>#REF!</v>
      </c>
      <c r="IR65408" s="63" t="e">
        <f>#REF!</f>
        <v>#REF!</v>
      </c>
      <c r="IS65408" s="63" t="e">
        <f>$B$24&amp;" - "&amp;$B$25&amp;" - "&amp;$B$28&amp;" - "&amp;$I$28&amp;" - "&amp;#REF!&amp;" - "&amp;#REF!&amp;" - "&amp;#REF!&amp;" - "&amp;#REF!</f>
        <v>#REF!</v>
      </c>
      <c r="IT65408" s="63" t="e">
        <f>$A$31&amp;": "&amp;$I$31&amp;" - "&amp;$A$33&amp;": "&amp;$I$32&amp;" - "&amp;#REF!&amp;": "&amp;$I$33&amp;" - "&amp;#REF!&amp;": "&amp;#REF!&amp;" - "&amp;#REF!&amp;": "&amp;#REF!&amp;" - "&amp;#REF!&amp;": "&amp;#REF!&amp;" - "&amp;#REF!&amp;": "&amp;#REF!&amp;" - "&amp;$A$35&amp;": "&amp;$I$35&amp;" - "&amp;$A$36&amp;": "&amp;$I$36&amp;" - "&amp;#REF!&amp;": "&amp;#REF!&amp;" - "&amp;#REF!&amp;": "&amp;#REF!&amp;" - "&amp;#REF!&amp;": "&amp;#REF!&amp;" - "&amp;$A$39&amp;": "&amp;$I$39</f>
        <v>#REF!</v>
      </c>
      <c r="IU65408" s="63" t="e">
        <f>#REF!</f>
        <v>#REF!</v>
      </c>
    </row>
  </sheetData>
  <mergeCells count="223">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4:H34"/>
    <mergeCell ref="I34:J34"/>
    <mergeCell ref="K34:L34"/>
    <mergeCell ref="M34:N34"/>
    <mergeCell ref="O34:P34"/>
    <mergeCell ref="Q34:R34"/>
    <mergeCell ref="O35:P35"/>
    <mergeCell ref="Q35:R35"/>
    <mergeCell ref="A36:H36"/>
    <mergeCell ref="I36:J36"/>
    <mergeCell ref="K36:L36"/>
    <mergeCell ref="M36:N36"/>
    <mergeCell ref="O36:P36"/>
    <mergeCell ref="Q36:R36"/>
    <mergeCell ref="A35:H35"/>
    <mergeCell ref="I35:J35"/>
    <mergeCell ref="K35:L35"/>
    <mergeCell ref="M35:N35"/>
    <mergeCell ref="A40:H40"/>
    <mergeCell ref="I40:J40"/>
    <mergeCell ref="K40:L40"/>
    <mergeCell ref="M40:N40"/>
    <mergeCell ref="O37:P37"/>
    <mergeCell ref="O39:P39"/>
    <mergeCell ref="Q39:R39"/>
    <mergeCell ref="K38:L38"/>
    <mergeCell ref="M38:N38"/>
    <mergeCell ref="A39:H39"/>
    <mergeCell ref="I39:J39"/>
    <mergeCell ref="K39:L39"/>
    <mergeCell ref="M39:N39"/>
    <mergeCell ref="O40:P40"/>
    <mergeCell ref="Q40:R40"/>
    <mergeCell ref="O38:P38"/>
    <mergeCell ref="Q38:R38"/>
    <mergeCell ref="A38:H38"/>
    <mergeCell ref="I38:J38"/>
    <mergeCell ref="Q37:R37"/>
    <mergeCell ref="A37:H37"/>
    <mergeCell ref="I37:J37"/>
    <mergeCell ref="K37:L37"/>
    <mergeCell ref="M37:N37"/>
    <mergeCell ref="A43:H43"/>
    <mergeCell ref="I43:J43"/>
    <mergeCell ref="K43:L43"/>
    <mergeCell ref="M43:N43"/>
    <mergeCell ref="K41:L41"/>
    <mergeCell ref="M41:N41"/>
    <mergeCell ref="O43:P43"/>
    <mergeCell ref="Q43:R43"/>
    <mergeCell ref="A42:H42"/>
    <mergeCell ref="I42:J42"/>
    <mergeCell ref="K42:L42"/>
    <mergeCell ref="M42:N42"/>
    <mergeCell ref="O42:P42"/>
    <mergeCell ref="Q42:R42"/>
    <mergeCell ref="O41:P41"/>
    <mergeCell ref="Q41:R41"/>
    <mergeCell ref="A41:H41"/>
    <mergeCell ref="I41:J41"/>
    <mergeCell ref="O44:P44"/>
    <mergeCell ref="Q44:R44"/>
    <mergeCell ref="A45:H45"/>
    <mergeCell ref="I45:J45"/>
    <mergeCell ref="K45:L45"/>
    <mergeCell ref="M45:N45"/>
    <mergeCell ref="O45:P45"/>
    <mergeCell ref="Q45:R45"/>
    <mergeCell ref="O46:P46"/>
    <mergeCell ref="Q46:R46"/>
    <mergeCell ref="A44:H44"/>
    <mergeCell ref="I44:J44"/>
    <mergeCell ref="K44:L44"/>
    <mergeCell ref="M44:N44"/>
    <mergeCell ref="A46:H46"/>
    <mergeCell ref="I46:J46"/>
    <mergeCell ref="O49:P49"/>
    <mergeCell ref="Q49:R49"/>
    <mergeCell ref="A48:H48"/>
    <mergeCell ref="I48:J48"/>
    <mergeCell ref="K48:L48"/>
    <mergeCell ref="M48:N48"/>
    <mergeCell ref="K46:L46"/>
    <mergeCell ref="M46:N46"/>
    <mergeCell ref="O48:P48"/>
    <mergeCell ref="Q48:R48"/>
    <mergeCell ref="A49:H49"/>
    <mergeCell ref="I49:J49"/>
    <mergeCell ref="K49:L49"/>
    <mergeCell ref="M49:N49"/>
    <mergeCell ref="A47:H47"/>
    <mergeCell ref="I47:J47"/>
    <mergeCell ref="K47:L47"/>
    <mergeCell ref="M47:N47"/>
    <mergeCell ref="O47:P47"/>
    <mergeCell ref="Q47:R47"/>
    <mergeCell ref="O50:P50"/>
    <mergeCell ref="Q50:R50"/>
    <mergeCell ref="A51:H51"/>
    <mergeCell ref="I51:J51"/>
    <mergeCell ref="K51:L51"/>
    <mergeCell ref="M51:N51"/>
    <mergeCell ref="O51:P51"/>
    <mergeCell ref="Q51:R51"/>
    <mergeCell ref="A50:H50"/>
    <mergeCell ref="I50:J50"/>
    <mergeCell ref="K50:L50"/>
    <mergeCell ref="M50:N50"/>
    <mergeCell ref="A56:B57"/>
    <mergeCell ref="A58:B59"/>
    <mergeCell ref="A60:B61"/>
    <mergeCell ref="O52:P52"/>
    <mergeCell ref="Q52:R52"/>
    <mergeCell ref="A54:N54"/>
    <mergeCell ref="A55:B55"/>
    <mergeCell ref="A52:H52"/>
    <mergeCell ref="I52:J52"/>
    <mergeCell ref="K52:L52"/>
    <mergeCell ref="M52:N52"/>
    <mergeCell ref="A70:B71"/>
    <mergeCell ref="A72:B73"/>
    <mergeCell ref="A62:B63"/>
    <mergeCell ref="A64:B65"/>
    <mergeCell ref="A66:B67"/>
    <mergeCell ref="A68:B69"/>
    <mergeCell ref="A75:N75"/>
    <mergeCell ref="B76:F76"/>
    <mergeCell ref="G76:H76"/>
    <mergeCell ref="I76:J76"/>
    <mergeCell ref="K76:L76"/>
    <mergeCell ref="M76:N76"/>
    <mergeCell ref="M77:N77"/>
    <mergeCell ref="B78:F78"/>
    <mergeCell ref="G78:H78"/>
    <mergeCell ref="I78:J78"/>
    <mergeCell ref="K78:L78"/>
    <mergeCell ref="M78:N78"/>
    <mergeCell ref="B77:F77"/>
    <mergeCell ref="G77:H77"/>
    <mergeCell ref="I77:J77"/>
    <mergeCell ref="K77:L77"/>
    <mergeCell ref="B79:F79"/>
    <mergeCell ref="G79:H79"/>
    <mergeCell ref="I79:J79"/>
    <mergeCell ref="K79:L79"/>
    <mergeCell ref="M79:N79"/>
    <mergeCell ref="M80:N80"/>
    <mergeCell ref="B81:L81"/>
    <mergeCell ref="M81:N81"/>
    <mergeCell ref="A83:N83"/>
    <mergeCell ref="B80:F80"/>
    <mergeCell ref="G80:H80"/>
    <mergeCell ref="I80:J80"/>
    <mergeCell ref="K80:L80"/>
    <mergeCell ref="A84:D84"/>
    <mergeCell ref="E84:L84"/>
    <mergeCell ref="M84:N84"/>
    <mergeCell ref="A89:L89"/>
    <mergeCell ref="M89:N89"/>
    <mergeCell ref="A87:D88"/>
    <mergeCell ref="E87:L88"/>
    <mergeCell ref="M87:N88"/>
    <mergeCell ref="A85:D86"/>
    <mergeCell ref="E85:L86"/>
    <mergeCell ref="M85:N86"/>
  </mergeCells>
  <phoneticPr fontId="27" type="noConversion"/>
  <conditionalFormatting sqref="C56:N56 C58:N58 C60:N60 C68:N68 C62:M62 C66:N66 C64:N64 C70:N70 C72:N72">
    <cfRule type="cellIs" dxfId="3" priority="1" stopIfTrue="1" operator="equal">
      <formula>"x"</formula>
    </cfRule>
  </conditionalFormatting>
  <conditionalFormatting sqref="C57:N57 C59:N59 C61:N61 C69:N69 C63:M63 C67:N67 N62:N63 C65:N65 C71:N71 C73:N73">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3"/>
  </dataValidations>
  <pageMargins left="0.75" right="0.75" top="1" bottom="1" header="0.5" footer="0.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58"/>
  <sheetViews>
    <sheetView topLeftCell="A76" zoomScaleNormal="100" workbookViewId="0">
      <selection activeCell="E90" sqref="E90:L91"/>
    </sheetView>
  </sheetViews>
  <sheetFormatPr defaultRowHeight="12.75" x14ac:dyDescent="0.25"/>
  <cols>
    <col min="1" max="2" width="8.5703125" style="62" customWidth="1"/>
    <col min="3" max="14" width="6.5703125" style="62" customWidth="1"/>
    <col min="15" max="15" width="35.140625" style="62" customWidth="1"/>
    <col min="16" max="16" width="10" style="62" bestFit="1" customWidth="1"/>
    <col min="17" max="244" width="9.140625" style="62"/>
    <col min="245" max="245" width="14.140625" style="62" bestFit="1" customWidth="1"/>
    <col min="246" max="256" width="9.140625" style="62"/>
    <col min="257" max="258" width="8.5703125" style="62" customWidth="1"/>
    <col min="259" max="270" width="6.5703125" style="62" customWidth="1"/>
    <col min="271" max="271" width="35.140625" style="62" customWidth="1"/>
    <col min="272" max="272" width="10" style="62" bestFit="1" customWidth="1"/>
    <col min="273" max="500" width="9.140625" style="62"/>
    <col min="501" max="501" width="14.140625" style="62" bestFit="1" customWidth="1"/>
    <col min="502" max="512" width="9.140625" style="62"/>
    <col min="513" max="514" width="8.5703125" style="62" customWidth="1"/>
    <col min="515" max="526" width="6.5703125" style="62" customWidth="1"/>
    <col min="527" max="527" width="35.140625" style="62" customWidth="1"/>
    <col min="528" max="528" width="10" style="62" bestFit="1" customWidth="1"/>
    <col min="529" max="756" width="9.140625" style="62"/>
    <col min="757" max="757" width="14.140625" style="62" bestFit="1" customWidth="1"/>
    <col min="758" max="768" width="9.140625" style="62"/>
    <col min="769" max="770" width="8.5703125" style="62" customWidth="1"/>
    <col min="771" max="782" width="6.5703125" style="62" customWidth="1"/>
    <col min="783" max="783" width="35.140625" style="62" customWidth="1"/>
    <col min="784" max="784" width="10" style="62" bestFit="1" customWidth="1"/>
    <col min="785" max="1012" width="9.140625" style="62"/>
    <col min="1013" max="1013" width="14.140625" style="62" bestFit="1" customWidth="1"/>
    <col min="1014" max="1024" width="9.140625" style="62"/>
    <col min="1025" max="1026" width="8.5703125" style="62" customWidth="1"/>
    <col min="1027" max="1038" width="6.5703125" style="62" customWidth="1"/>
    <col min="1039" max="1039" width="35.140625" style="62" customWidth="1"/>
    <col min="1040" max="1040" width="10" style="62" bestFit="1" customWidth="1"/>
    <col min="1041" max="1268" width="9.140625" style="62"/>
    <col min="1269" max="1269" width="14.140625" style="62" bestFit="1" customWidth="1"/>
    <col min="1270" max="1280" width="9.140625" style="62"/>
    <col min="1281" max="1282" width="8.5703125" style="62" customWidth="1"/>
    <col min="1283" max="1294" width="6.5703125" style="62" customWidth="1"/>
    <col min="1295" max="1295" width="35.140625" style="62" customWidth="1"/>
    <col min="1296" max="1296" width="10" style="62" bestFit="1" customWidth="1"/>
    <col min="1297" max="1524" width="9.140625" style="62"/>
    <col min="1525" max="1525" width="14.140625" style="62" bestFit="1" customWidth="1"/>
    <col min="1526" max="1536" width="9.140625" style="62"/>
    <col min="1537" max="1538" width="8.5703125" style="62" customWidth="1"/>
    <col min="1539" max="1550" width="6.5703125" style="62" customWidth="1"/>
    <col min="1551" max="1551" width="35.140625" style="62" customWidth="1"/>
    <col min="1552" max="1552" width="10" style="62" bestFit="1" customWidth="1"/>
    <col min="1553" max="1780" width="9.140625" style="62"/>
    <col min="1781" max="1781" width="14.140625" style="62" bestFit="1" customWidth="1"/>
    <col min="1782" max="1792" width="9.140625" style="62"/>
    <col min="1793" max="1794" width="8.5703125" style="62" customWidth="1"/>
    <col min="1795" max="1806" width="6.5703125" style="62" customWidth="1"/>
    <col min="1807" max="1807" width="35.140625" style="62" customWidth="1"/>
    <col min="1808" max="1808" width="10" style="62" bestFit="1" customWidth="1"/>
    <col min="1809" max="2036" width="9.140625" style="62"/>
    <col min="2037" max="2037" width="14.140625" style="62" bestFit="1" customWidth="1"/>
    <col min="2038" max="2048" width="9.140625" style="62"/>
    <col min="2049" max="2050" width="8.5703125" style="62" customWidth="1"/>
    <col min="2051" max="2062" width="6.5703125" style="62" customWidth="1"/>
    <col min="2063" max="2063" width="35.140625" style="62" customWidth="1"/>
    <col min="2064" max="2064" width="10" style="62" bestFit="1" customWidth="1"/>
    <col min="2065" max="2292" width="9.140625" style="62"/>
    <col min="2293" max="2293" width="14.140625" style="62" bestFit="1" customWidth="1"/>
    <col min="2294" max="2304" width="9.140625" style="62"/>
    <col min="2305" max="2306" width="8.5703125" style="62" customWidth="1"/>
    <col min="2307" max="2318" width="6.5703125" style="62" customWidth="1"/>
    <col min="2319" max="2319" width="35.140625" style="62" customWidth="1"/>
    <col min="2320" max="2320" width="10" style="62" bestFit="1" customWidth="1"/>
    <col min="2321" max="2548" width="9.140625" style="62"/>
    <col min="2549" max="2549" width="14.140625" style="62" bestFit="1" customWidth="1"/>
    <col min="2550" max="2560" width="9.140625" style="62"/>
    <col min="2561" max="2562" width="8.5703125" style="62" customWidth="1"/>
    <col min="2563" max="2574" width="6.5703125" style="62" customWidth="1"/>
    <col min="2575" max="2575" width="35.140625" style="62" customWidth="1"/>
    <col min="2576" max="2576" width="10" style="62" bestFit="1" customWidth="1"/>
    <col min="2577" max="2804" width="9.140625" style="62"/>
    <col min="2805" max="2805" width="14.140625" style="62" bestFit="1" customWidth="1"/>
    <col min="2806" max="2816" width="9.140625" style="62"/>
    <col min="2817" max="2818" width="8.5703125" style="62" customWidth="1"/>
    <col min="2819" max="2830" width="6.5703125" style="62" customWidth="1"/>
    <col min="2831" max="2831" width="35.140625" style="62" customWidth="1"/>
    <col min="2832" max="2832" width="10" style="62" bestFit="1" customWidth="1"/>
    <col min="2833" max="3060" width="9.140625" style="62"/>
    <col min="3061" max="3061" width="14.140625" style="62" bestFit="1" customWidth="1"/>
    <col min="3062" max="3072" width="9.140625" style="62"/>
    <col min="3073" max="3074" width="8.5703125" style="62" customWidth="1"/>
    <col min="3075" max="3086" width="6.5703125" style="62" customWidth="1"/>
    <col min="3087" max="3087" width="35.140625" style="62" customWidth="1"/>
    <col min="3088" max="3088" width="10" style="62" bestFit="1" customWidth="1"/>
    <col min="3089" max="3316" width="9.140625" style="62"/>
    <col min="3317" max="3317" width="14.140625" style="62" bestFit="1" customWidth="1"/>
    <col min="3318" max="3328" width="9.140625" style="62"/>
    <col min="3329" max="3330" width="8.5703125" style="62" customWidth="1"/>
    <col min="3331" max="3342" width="6.5703125" style="62" customWidth="1"/>
    <col min="3343" max="3343" width="35.140625" style="62" customWidth="1"/>
    <col min="3344" max="3344" width="10" style="62" bestFit="1" customWidth="1"/>
    <col min="3345" max="3572" width="9.140625" style="62"/>
    <col min="3573" max="3573" width="14.140625" style="62" bestFit="1" customWidth="1"/>
    <col min="3574" max="3584" width="9.140625" style="62"/>
    <col min="3585" max="3586" width="8.5703125" style="62" customWidth="1"/>
    <col min="3587" max="3598" width="6.5703125" style="62" customWidth="1"/>
    <col min="3599" max="3599" width="35.140625" style="62" customWidth="1"/>
    <col min="3600" max="3600" width="10" style="62" bestFit="1" customWidth="1"/>
    <col min="3601" max="3828" width="9.140625" style="62"/>
    <col min="3829" max="3829" width="14.140625" style="62" bestFit="1" customWidth="1"/>
    <col min="3830" max="3840" width="9.140625" style="62"/>
    <col min="3841" max="3842" width="8.5703125" style="62" customWidth="1"/>
    <col min="3843" max="3854" width="6.5703125" style="62" customWidth="1"/>
    <col min="3855" max="3855" width="35.140625" style="62" customWidth="1"/>
    <col min="3856" max="3856" width="10" style="62" bestFit="1" customWidth="1"/>
    <col min="3857" max="4084" width="9.140625" style="62"/>
    <col min="4085" max="4085" width="14.140625" style="62" bestFit="1" customWidth="1"/>
    <col min="4086" max="4096" width="9.140625" style="62"/>
    <col min="4097" max="4098" width="8.5703125" style="62" customWidth="1"/>
    <col min="4099" max="4110" width="6.5703125" style="62" customWidth="1"/>
    <col min="4111" max="4111" width="35.140625" style="62" customWidth="1"/>
    <col min="4112" max="4112" width="10" style="62" bestFit="1" customWidth="1"/>
    <col min="4113" max="4340" width="9.140625" style="62"/>
    <col min="4341" max="4341" width="14.140625" style="62" bestFit="1" customWidth="1"/>
    <col min="4342" max="4352" width="9.140625" style="62"/>
    <col min="4353" max="4354" width="8.5703125" style="62" customWidth="1"/>
    <col min="4355" max="4366" width="6.5703125" style="62" customWidth="1"/>
    <col min="4367" max="4367" width="35.140625" style="62" customWidth="1"/>
    <col min="4368" max="4368" width="10" style="62" bestFit="1" customWidth="1"/>
    <col min="4369" max="4596" width="9.140625" style="62"/>
    <col min="4597" max="4597" width="14.140625" style="62" bestFit="1" customWidth="1"/>
    <col min="4598" max="4608" width="9.140625" style="62"/>
    <col min="4609" max="4610" width="8.5703125" style="62" customWidth="1"/>
    <col min="4611" max="4622" width="6.5703125" style="62" customWidth="1"/>
    <col min="4623" max="4623" width="35.140625" style="62" customWidth="1"/>
    <col min="4624" max="4624" width="10" style="62" bestFit="1" customWidth="1"/>
    <col min="4625" max="4852" width="9.140625" style="62"/>
    <col min="4853" max="4853" width="14.140625" style="62" bestFit="1" customWidth="1"/>
    <col min="4854" max="4864" width="9.140625" style="62"/>
    <col min="4865" max="4866" width="8.5703125" style="62" customWidth="1"/>
    <col min="4867" max="4878" width="6.5703125" style="62" customWidth="1"/>
    <col min="4879" max="4879" width="35.140625" style="62" customWidth="1"/>
    <col min="4880" max="4880" width="10" style="62" bestFit="1" customWidth="1"/>
    <col min="4881" max="5108" width="9.140625" style="62"/>
    <col min="5109" max="5109" width="14.140625" style="62" bestFit="1" customWidth="1"/>
    <col min="5110" max="5120" width="9.140625" style="62"/>
    <col min="5121" max="5122" width="8.5703125" style="62" customWidth="1"/>
    <col min="5123" max="5134" width="6.5703125" style="62" customWidth="1"/>
    <col min="5135" max="5135" width="35.140625" style="62" customWidth="1"/>
    <col min="5136" max="5136" width="10" style="62" bestFit="1" customWidth="1"/>
    <col min="5137" max="5364" width="9.140625" style="62"/>
    <col min="5365" max="5365" width="14.140625" style="62" bestFit="1" customWidth="1"/>
    <col min="5366" max="5376" width="9.140625" style="62"/>
    <col min="5377" max="5378" width="8.5703125" style="62" customWidth="1"/>
    <col min="5379" max="5390" width="6.5703125" style="62" customWidth="1"/>
    <col min="5391" max="5391" width="35.140625" style="62" customWidth="1"/>
    <col min="5392" max="5392" width="10" style="62" bestFit="1" customWidth="1"/>
    <col min="5393" max="5620" width="9.140625" style="62"/>
    <col min="5621" max="5621" width="14.140625" style="62" bestFit="1" customWidth="1"/>
    <col min="5622" max="5632" width="9.140625" style="62"/>
    <col min="5633" max="5634" width="8.5703125" style="62" customWidth="1"/>
    <col min="5635" max="5646" width="6.5703125" style="62" customWidth="1"/>
    <col min="5647" max="5647" width="35.140625" style="62" customWidth="1"/>
    <col min="5648" max="5648" width="10" style="62" bestFit="1" customWidth="1"/>
    <col min="5649" max="5876" width="9.140625" style="62"/>
    <col min="5877" max="5877" width="14.140625" style="62" bestFit="1" customWidth="1"/>
    <col min="5878" max="5888" width="9.140625" style="62"/>
    <col min="5889" max="5890" width="8.5703125" style="62" customWidth="1"/>
    <col min="5891" max="5902" width="6.5703125" style="62" customWidth="1"/>
    <col min="5903" max="5903" width="35.140625" style="62" customWidth="1"/>
    <col min="5904" max="5904" width="10" style="62" bestFit="1" customWidth="1"/>
    <col min="5905" max="6132" width="9.140625" style="62"/>
    <col min="6133" max="6133" width="14.140625" style="62" bestFit="1" customWidth="1"/>
    <col min="6134" max="6144" width="9.140625" style="62"/>
    <col min="6145" max="6146" width="8.5703125" style="62" customWidth="1"/>
    <col min="6147" max="6158" width="6.5703125" style="62" customWidth="1"/>
    <col min="6159" max="6159" width="35.140625" style="62" customWidth="1"/>
    <col min="6160" max="6160" width="10" style="62" bestFit="1" customWidth="1"/>
    <col min="6161" max="6388" width="9.140625" style="62"/>
    <col min="6389" max="6389" width="14.140625" style="62" bestFit="1" customWidth="1"/>
    <col min="6390" max="6400" width="9.140625" style="62"/>
    <col min="6401" max="6402" width="8.5703125" style="62" customWidth="1"/>
    <col min="6403" max="6414" width="6.5703125" style="62" customWidth="1"/>
    <col min="6415" max="6415" width="35.140625" style="62" customWidth="1"/>
    <col min="6416" max="6416" width="10" style="62" bestFit="1" customWidth="1"/>
    <col min="6417" max="6644" width="9.140625" style="62"/>
    <col min="6645" max="6645" width="14.140625" style="62" bestFit="1" customWidth="1"/>
    <col min="6646" max="6656" width="9.140625" style="62"/>
    <col min="6657" max="6658" width="8.5703125" style="62" customWidth="1"/>
    <col min="6659" max="6670" width="6.5703125" style="62" customWidth="1"/>
    <col min="6671" max="6671" width="35.140625" style="62" customWidth="1"/>
    <col min="6672" max="6672" width="10" style="62" bestFit="1" customWidth="1"/>
    <col min="6673" max="6900" width="9.140625" style="62"/>
    <col min="6901" max="6901" width="14.140625" style="62" bestFit="1" customWidth="1"/>
    <col min="6902" max="6912" width="9.140625" style="62"/>
    <col min="6913" max="6914" width="8.5703125" style="62" customWidth="1"/>
    <col min="6915" max="6926" width="6.5703125" style="62" customWidth="1"/>
    <col min="6927" max="6927" width="35.140625" style="62" customWidth="1"/>
    <col min="6928" max="6928" width="10" style="62" bestFit="1" customWidth="1"/>
    <col min="6929" max="7156" width="9.140625" style="62"/>
    <col min="7157" max="7157" width="14.140625" style="62" bestFit="1" customWidth="1"/>
    <col min="7158" max="7168" width="9.140625" style="62"/>
    <col min="7169" max="7170" width="8.5703125" style="62" customWidth="1"/>
    <col min="7171" max="7182" width="6.5703125" style="62" customWidth="1"/>
    <col min="7183" max="7183" width="35.140625" style="62" customWidth="1"/>
    <col min="7184" max="7184" width="10" style="62" bestFit="1" customWidth="1"/>
    <col min="7185" max="7412" width="9.140625" style="62"/>
    <col min="7413" max="7413" width="14.140625" style="62" bestFit="1" customWidth="1"/>
    <col min="7414" max="7424" width="9.140625" style="62"/>
    <col min="7425" max="7426" width="8.5703125" style="62" customWidth="1"/>
    <col min="7427" max="7438" width="6.5703125" style="62" customWidth="1"/>
    <col min="7439" max="7439" width="35.140625" style="62" customWidth="1"/>
    <col min="7440" max="7440" width="10" style="62" bestFit="1" customWidth="1"/>
    <col min="7441" max="7668" width="9.140625" style="62"/>
    <col min="7669" max="7669" width="14.140625" style="62" bestFit="1" customWidth="1"/>
    <col min="7670" max="7680" width="9.140625" style="62"/>
    <col min="7681" max="7682" width="8.5703125" style="62" customWidth="1"/>
    <col min="7683" max="7694" width="6.5703125" style="62" customWidth="1"/>
    <col min="7695" max="7695" width="35.140625" style="62" customWidth="1"/>
    <col min="7696" max="7696" width="10" style="62" bestFit="1" customWidth="1"/>
    <col min="7697" max="7924" width="9.140625" style="62"/>
    <col min="7925" max="7925" width="14.140625" style="62" bestFit="1" customWidth="1"/>
    <col min="7926" max="7936" width="9.140625" style="62"/>
    <col min="7937" max="7938" width="8.5703125" style="62" customWidth="1"/>
    <col min="7939" max="7950" width="6.5703125" style="62" customWidth="1"/>
    <col min="7951" max="7951" width="35.140625" style="62" customWidth="1"/>
    <col min="7952" max="7952" width="10" style="62" bestFit="1" customWidth="1"/>
    <col min="7953" max="8180" width="9.140625" style="62"/>
    <col min="8181" max="8181" width="14.140625" style="62" bestFit="1" customWidth="1"/>
    <col min="8182" max="8192" width="9.140625" style="62"/>
    <col min="8193" max="8194" width="8.5703125" style="62" customWidth="1"/>
    <col min="8195" max="8206" width="6.5703125" style="62" customWidth="1"/>
    <col min="8207" max="8207" width="35.140625" style="62" customWidth="1"/>
    <col min="8208" max="8208" width="10" style="62" bestFit="1" customWidth="1"/>
    <col min="8209" max="8436" width="9.140625" style="62"/>
    <col min="8437" max="8437" width="14.140625" style="62" bestFit="1" customWidth="1"/>
    <col min="8438" max="8448" width="9.140625" style="62"/>
    <col min="8449" max="8450" width="8.5703125" style="62" customWidth="1"/>
    <col min="8451" max="8462" width="6.5703125" style="62" customWidth="1"/>
    <col min="8463" max="8463" width="35.140625" style="62" customWidth="1"/>
    <col min="8464" max="8464" width="10" style="62" bestFit="1" customWidth="1"/>
    <col min="8465" max="8692" width="9.140625" style="62"/>
    <col min="8693" max="8693" width="14.140625" style="62" bestFit="1" customWidth="1"/>
    <col min="8694" max="8704" width="9.140625" style="62"/>
    <col min="8705" max="8706" width="8.5703125" style="62" customWidth="1"/>
    <col min="8707" max="8718" width="6.5703125" style="62" customWidth="1"/>
    <col min="8719" max="8719" width="35.140625" style="62" customWidth="1"/>
    <col min="8720" max="8720" width="10" style="62" bestFit="1" customWidth="1"/>
    <col min="8721" max="8948" width="9.140625" style="62"/>
    <col min="8949" max="8949" width="14.140625" style="62" bestFit="1" customWidth="1"/>
    <col min="8950" max="8960" width="9.140625" style="62"/>
    <col min="8961" max="8962" width="8.5703125" style="62" customWidth="1"/>
    <col min="8963" max="8974" width="6.5703125" style="62" customWidth="1"/>
    <col min="8975" max="8975" width="35.140625" style="62" customWidth="1"/>
    <col min="8976" max="8976" width="10" style="62" bestFit="1" customWidth="1"/>
    <col min="8977" max="9204" width="9.140625" style="62"/>
    <col min="9205" max="9205" width="14.140625" style="62" bestFit="1" customWidth="1"/>
    <col min="9206" max="9216" width="9.140625" style="62"/>
    <col min="9217" max="9218" width="8.5703125" style="62" customWidth="1"/>
    <col min="9219" max="9230" width="6.5703125" style="62" customWidth="1"/>
    <col min="9231" max="9231" width="35.140625" style="62" customWidth="1"/>
    <col min="9232" max="9232" width="10" style="62" bestFit="1" customWidth="1"/>
    <col min="9233" max="9460" width="9.140625" style="62"/>
    <col min="9461" max="9461" width="14.140625" style="62" bestFit="1" customWidth="1"/>
    <col min="9462" max="9472" width="9.140625" style="62"/>
    <col min="9473" max="9474" width="8.5703125" style="62" customWidth="1"/>
    <col min="9475" max="9486" width="6.5703125" style="62" customWidth="1"/>
    <col min="9487" max="9487" width="35.140625" style="62" customWidth="1"/>
    <col min="9488" max="9488" width="10" style="62" bestFit="1" customWidth="1"/>
    <col min="9489" max="9716" width="9.140625" style="62"/>
    <col min="9717" max="9717" width="14.140625" style="62" bestFit="1" customWidth="1"/>
    <col min="9718" max="9728" width="9.140625" style="62"/>
    <col min="9729" max="9730" width="8.5703125" style="62" customWidth="1"/>
    <col min="9731" max="9742" width="6.5703125" style="62" customWidth="1"/>
    <col min="9743" max="9743" width="35.140625" style="62" customWidth="1"/>
    <col min="9744" max="9744" width="10" style="62" bestFit="1" customWidth="1"/>
    <col min="9745" max="9972" width="9.140625" style="62"/>
    <col min="9973" max="9973" width="14.140625" style="62" bestFit="1" customWidth="1"/>
    <col min="9974" max="9984" width="9.140625" style="62"/>
    <col min="9985" max="9986" width="8.5703125" style="62" customWidth="1"/>
    <col min="9987" max="9998" width="6.5703125" style="62" customWidth="1"/>
    <col min="9999" max="9999" width="35.140625" style="62" customWidth="1"/>
    <col min="10000" max="10000" width="10" style="62" bestFit="1" customWidth="1"/>
    <col min="10001" max="10228" width="9.140625" style="62"/>
    <col min="10229" max="10229" width="14.140625" style="62" bestFit="1" customWidth="1"/>
    <col min="10230" max="10240" width="9.140625" style="62"/>
    <col min="10241" max="10242" width="8.5703125" style="62" customWidth="1"/>
    <col min="10243" max="10254" width="6.5703125" style="62" customWidth="1"/>
    <col min="10255" max="10255" width="35.140625" style="62" customWidth="1"/>
    <col min="10256" max="10256" width="10" style="62" bestFit="1" customWidth="1"/>
    <col min="10257" max="10484" width="9.140625" style="62"/>
    <col min="10485" max="10485" width="14.140625" style="62" bestFit="1" customWidth="1"/>
    <col min="10486" max="10496" width="9.140625" style="62"/>
    <col min="10497" max="10498" width="8.5703125" style="62" customWidth="1"/>
    <col min="10499" max="10510" width="6.5703125" style="62" customWidth="1"/>
    <col min="10511" max="10511" width="35.140625" style="62" customWidth="1"/>
    <col min="10512" max="10512" width="10" style="62" bestFit="1" customWidth="1"/>
    <col min="10513" max="10740" width="9.140625" style="62"/>
    <col min="10741" max="10741" width="14.140625" style="62" bestFit="1" customWidth="1"/>
    <col min="10742" max="10752" width="9.140625" style="62"/>
    <col min="10753" max="10754" width="8.5703125" style="62" customWidth="1"/>
    <col min="10755" max="10766" width="6.5703125" style="62" customWidth="1"/>
    <col min="10767" max="10767" width="35.140625" style="62" customWidth="1"/>
    <col min="10768" max="10768" width="10" style="62" bestFit="1" customWidth="1"/>
    <col min="10769" max="10996" width="9.140625" style="62"/>
    <col min="10997" max="10997" width="14.140625" style="62" bestFit="1" customWidth="1"/>
    <col min="10998" max="11008" width="9.140625" style="62"/>
    <col min="11009" max="11010" width="8.5703125" style="62" customWidth="1"/>
    <col min="11011" max="11022" width="6.5703125" style="62" customWidth="1"/>
    <col min="11023" max="11023" width="35.140625" style="62" customWidth="1"/>
    <col min="11024" max="11024" width="10" style="62" bestFit="1" customWidth="1"/>
    <col min="11025" max="11252" width="9.140625" style="62"/>
    <col min="11253" max="11253" width="14.140625" style="62" bestFit="1" customWidth="1"/>
    <col min="11254" max="11264" width="9.140625" style="62"/>
    <col min="11265" max="11266" width="8.5703125" style="62" customWidth="1"/>
    <col min="11267" max="11278" width="6.5703125" style="62" customWidth="1"/>
    <col min="11279" max="11279" width="35.140625" style="62" customWidth="1"/>
    <col min="11280" max="11280" width="10" style="62" bestFit="1" customWidth="1"/>
    <col min="11281" max="11508" width="9.140625" style="62"/>
    <col min="11509" max="11509" width="14.140625" style="62" bestFit="1" customWidth="1"/>
    <col min="11510" max="11520" width="9.140625" style="62"/>
    <col min="11521" max="11522" width="8.5703125" style="62" customWidth="1"/>
    <col min="11523" max="11534" width="6.5703125" style="62" customWidth="1"/>
    <col min="11535" max="11535" width="35.140625" style="62" customWidth="1"/>
    <col min="11536" max="11536" width="10" style="62" bestFit="1" customWidth="1"/>
    <col min="11537" max="11764" width="9.140625" style="62"/>
    <col min="11765" max="11765" width="14.140625" style="62" bestFit="1" customWidth="1"/>
    <col min="11766" max="11776" width="9.140625" style="62"/>
    <col min="11777" max="11778" width="8.5703125" style="62" customWidth="1"/>
    <col min="11779" max="11790" width="6.5703125" style="62" customWidth="1"/>
    <col min="11791" max="11791" width="35.140625" style="62" customWidth="1"/>
    <col min="11792" max="11792" width="10" style="62" bestFit="1" customWidth="1"/>
    <col min="11793" max="12020" width="9.140625" style="62"/>
    <col min="12021" max="12021" width="14.140625" style="62" bestFit="1" customWidth="1"/>
    <col min="12022" max="12032" width="9.140625" style="62"/>
    <col min="12033" max="12034" width="8.5703125" style="62" customWidth="1"/>
    <col min="12035" max="12046" width="6.5703125" style="62" customWidth="1"/>
    <col min="12047" max="12047" width="35.140625" style="62" customWidth="1"/>
    <col min="12048" max="12048" width="10" style="62" bestFit="1" customWidth="1"/>
    <col min="12049" max="12276" width="9.140625" style="62"/>
    <col min="12277" max="12277" width="14.140625" style="62" bestFit="1" customWidth="1"/>
    <col min="12278" max="12288" width="9.140625" style="62"/>
    <col min="12289" max="12290" width="8.5703125" style="62" customWidth="1"/>
    <col min="12291" max="12302" width="6.5703125" style="62" customWidth="1"/>
    <col min="12303" max="12303" width="35.140625" style="62" customWidth="1"/>
    <col min="12304" max="12304" width="10" style="62" bestFit="1" customWidth="1"/>
    <col min="12305" max="12532" width="9.140625" style="62"/>
    <col min="12533" max="12533" width="14.140625" style="62" bestFit="1" customWidth="1"/>
    <col min="12534" max="12544" width="9.140625" style="62"/>
    <col min="12545" max="12546" width="8.5703125" style="62" customWidth="1"/>
    <col min="12547" max="12558" width="6.5703125" style="62" customWidth="1"/>
    <col min="12559" max="12559" width="35.140625" style="62" customWidth="1"/>
    <col min="12560" max="12560" width="10" style="62" bestFit="1" customWidth="1"/>
    <col min="12561" max="12788" width="9.140625" style="62"/>
    <col min="12789" max="12789" width="14.140625" style="62" bestFit="1" customWidth="1"/>
    <col min="12790" max="12800" width="9.140625" style="62"/>
    <col min="12801" max="12802" width="8.5703125" style="62" customWidth="1"/>
    <col min="12803" max="12814" width="6.5703125" style="62" customWidth="1"/>
    <col min="12815" max="12815" width="35.140625" style="62" customWidth="1"/>
    <col min="12816" max="12816" width="10" style="62" bestFit="1" customWidth="1"/>
    <col min="12817" max="13044" width="9.140625" style="62"/>
    <col min="13045" max="13045" width="14.140625" style="62" bestFit="1" customWidth="1"/>
    <col min="13046" max="13056" width="9.140625" style="62"/>
    <col min="13057" max="13058" width="8.5703125" style="62" customWidth="1"/>
    <col min="13059" max="13070" width="6.5703125" style="62" customWidth="1"/>
    <col min="13071" max="13071" width="35.140625" style="62" customWidth="1"/>
    <col min="13072" max="13072" width="10" style="62" bestFit="1" customWidth="1"/>
    <col min="13073" max="13300" width="9.140625" style="62"/>
    <col min="13301" max="13301" width="14.140625" style="62" bestFit="1" customWidth="1"/>
    <col min="13302" max="13312" width="9.140625" style="62"/>
    <col min="13313" max="13314" width="8.5703125" style="62" customWidth="1"/>
    <col min="13315" max="13326" width="6.5703125" style="62" customWidth="1"/>
    <col min="13327" max="13327" width="35.140625" style="62" customWidth="1"/>
    <col min="13328" max="13328" width="10" style="62" bestFit="1" customWidth="1"/>
    <col min="13329" max="13556" width="9.140625" style="62"/>
    <col min="13557" max="13557" width="14.140625" style="62" bestFit="1" customWidth="1"/>
    <col min="13558" max="13568" width="9.140625" style="62"/>
    <col min="13569" max="13570" width="8.5703125" style="62" customWidth="1"/>
    <col min="13571" max="13582" width="6.5703125" style="62" customWidth="1"/>
    <col min="13583" max="13583" width="35.140625" style="62" customWidth="1"/>
    <col min="13584" max="13584" width="10" style="62" bestFit="1" customWidth="1"/>
    <col min="13585" max="13812" width="9.140625" style="62"/>
    <col min="13813" max="13813" width="14.140625" style="62" bestFit="1" customWidth="1"/>
    <col min="13814" max="13824" width="9.140625" style="62"/>
    <col min="13825" max="13826" width="8.5703125" style="62" customWidth="1"/>
    <col min="13827" max="13838" width="6.5703125" style="62" customWidth="1"/>
    <col min="13839" max="13839" width="35.140625" style="62" customWidth="1"/>
    <col min="13840" max="13840" width="10" style="62" bestFit="1" customWidth="1"/>
    <col min="13841" max="14068" width="9.140625" style="62"/>
    <col min="14069" max="14069" width="14.140625" style="62" bestFit="1" customWidth="1"/>
    <col min="14070" max="14080" width="9.140625" style="62"/>
    <col min="14081" max="14082" width="8.5703125" style="62" customWidth="1"/>
    <col min="14083" max="14094" width="6.5703125" style="62" customWidth="1"/>
    <col min="14095" max="14095" width="35.140625" style="62" customWidth="1"/>
    <col min="14096" max="14096" width="10" style="62" bestFit="1" customWidth="1"/>
    <col min="14097" max="14324" width="9.140625" style="62"/>
    <col min="14325" max="14325" width="14.140625" style="62" bestFit="1" customWidth="1"/>
    <col min="14326" max="14336" width="9.140625" style="62"/>
    <col min="14337" max="14338" width="8.5703125" style="62" customWidth="1"/>
    <col min="14339" max="14350" width="6.5703125" style="62" customWidth="1"/>
    <col min="14351" max="14351" width="35.140625" style="62" customWidth="1"/>
    <col min="14352" max="14352" width="10" style="62" bestFit="1" customWidth="1"/>
    <col min="14353" max="14580" width="9.140625" style="62"/>
    <col min="14581" max="14581" width="14.140625" style="62" bestFit="1" customWidth="1"/>
    <col min="14582" max="14592" width="9.140625" style="62"/>
    <col min="14593" max="14594" width="8.5703125" style="62" customWidth="1"/>
    <col min="14595" max="14606" width="6.5703125" style="62" customWidth="1"/>
    <col min="14607" max="14607" width="35.140625" style="62" customWidth="1"/>
    <col min="14608" max="14608" width="10" style="62" bestFit="1" customWidth="1"/>
    <col min="14609" max="14836" width="9.140625" style="62"/>
    <col min="14837" max="14837" width="14.140625" style="62" bestFit="1" customWidth="1"/>
    <col min="14838" max="14848" width="9.140625" style="62"/>
    <col min="14849" max="14850" width="8.5703125" style="62" customWidth="1"/>
    <col min="14851" max="14862" width="6.5703125" style="62" customWidth="1"/>
    <col min="14863" max="14863" width="35.140625" style="62" customWidth="1"/>
    <col min="14864" max="14864" width="10" style="62" bestFit="1" customWidth="1"/>
    <col min="14865" max="15092" width="9.140625" style="62"/>
    <col min="15093" max="15093" width="14.140625" style="62" bestFit="1" customWidth="1"/>
    <col min="15094" max="15104" width="9.140625" style="62"/>
    <col min="15105" max="15106" width="8.5703125" style="62" customWidth="1"/>
    <col min="15107" max="15118" width="6.5703125" style="62" customWidth="1"/>
    <col min="15119" max="15119" width="35.140625" style="62" customWidth="1"/>
    <col min="15120" max="15120" width="10" style="62" bestFit="1" customWidth="1"/>
    <col min="15121" max="15348" width="9.140625" style="62"/>
    <col min="15349" max="15349" width="14.140625" style="62" bestFit="1" customWidth="1"/>
    <col min="15350" max="15360" width="9.140625" style="62"/>
    <col min="15361" max="15362" width="8.5703125" style="62" customWidth="1"/>
    <col min="15363" max="15374" width="6.5703125" style="62" customWidth="1"/>
    <col min="15375" max="15375" width="35.140625" style="62" customWidth="1"/>
    <col min="15376" max="15376" width="10" style="62" bestFit="1" customWidth="1"/>
    <col min="15377" max="15604" width="9.140625" style="62"/>
    <col min="15605" max="15605" width="14.140625" style="62" bestFit="1" customWidth="1"/>
    <col min="15606" max="15616" width="9.140625" style="62"/>
    <col min="15617" max="15618" width="8.5703125" style="62" customWidth="1"/>
    <col min="15619" max="15630" width="6.5703125" style="62" customWidth="1"/>
    <col min="15631" max="15631" width="35.140625" style="62" customWidth="1"/>
    <col min="15632" max="15632" width="10" style="62" bestFit="1" customWidth="1"/>
    <col min="15633" max="15860" width="9.140625" style="62"/>
    <col min="15861" max="15861" width="14.140625" style="62" bestFit="1" customWidth="1"/>
    <col min="15862" max="15872" width="9.140625" style="62"/>
    <col min="15873" max="15874" width="8.5703125" style="62" customWidth="1"/>
    <col min="15875" max="15886" width="6.5703125" style="62" customWidth="1"/>
    <col min="15887" max="15887" width="35.140625" style="62" customWidth="1"/>
    <col min="15888" max="15888" width="10" style="62" bestFit="1" customWidth="1"/>
    <col min="15889" max="16116" width="9.140625" style="62"/>
    <col min="16117" max="16117" width="14.140625" style="62" bestFit="1" customWidth="1"/>
    <col min="16118" max="16128" width="9.140625" style="62"/>
    <col min="16129" max="16130" width="8.5703125" style="62" customWidth="1"/>
    <col min="16131" max="16142" width="6.5703125" style="62" customWidth="1"/>
    <col min="16143" max="16143" width="35.140625" style="62" customWidth="1"/>
    <col min="16144" max="16144" width="10" style="62" bestFit="1" customWidth="1"/>
    <col min="16145" max="16372" width="9.140625" style="62"/>
    <col min="16373" max="16373" width="14.140625" style="62" bestFit="1" customWidth="1"/>
    <col min="16374" max="16384" width="9.140625" style="62"/>
  </cols>
  <sheetData>
    <row r="1" spans="1:14" ht="18" customHeight="1" thickBot="1" x14ac:dyDescent="0.3">
      <c r="A1" s="721" t="s">
        <v>434</v>
      </c>
      <c r="B1" s="721"/>
      <c r="C1" s="721"/>
      <c r="D1" s="721"/>
      <c r="E1" s="721"/>
      <c r="F1" s="721"/>
      <c r="G1" s="721"/>
      <c r="H1" s="721"/>
      <c r="I1" s="721"/>
      <c r="J1" s="721"/>
      <c r="K1" s="721"/>
      <c r="L1" s="721"/>
      <c r="M1" s="721"/>
      <c r="N1" s="721"/>
    </row>
    <row r="2" spans="1:14" ht="7.5" customHeight="1" x14ac:dyDescent="0.25">
      <c r="A2" s="63"/>
      <c r="B2" s="63"/>
      <c r="C2" s="63"/>
      <c r="D2" s="63"/>
      <c r="E2" s="63"/>
      <c r="F2" s="63"/>
      <c r="G2" s="63"/>
      <c r="H2" s="63"/>
      <c r="I2" s="63"/>
      <c r="J2" s="63"/>
      <c r="K2" s="63"/>
      <c r="L2" s="63"/>
      <c r="M2" s="63"/>
      <c r="N2" s="63"/>
    </row>
    <row r="3" spans="1:14" s="64" customFormat="1" ht="11.25" x14ac:dyDescent="0.25">
      <c r="A3" s="867" t="s">
        <v>386</v>
      </c>
      <c r="B3" s="867"/>
      <c r="C3" s="867"/>
      <c r="D3" s="867"/>
      <c r="E3" s="867" t="s">
        <v>387</v>
      </c>
      <c r="F3" s="867"/>
      <c r="G3" s="867"/>
      <c r="H3" s="867"/>
      <c r="I3" s="868" t="s">
        <v>388</v>
      </c>
      <c r="J3" s="868"/>
      <c r="K3" s="868"/>
      <c r="L3" s="868"/>
      <c r="M3" s="868"/>
      <c r="N3" s="868"/>
    </row>
    <row r="4" spans="1:14" s="64" customFormat="1" ht="12.75" customHeight="1" x14ac:dyDescent="0.25">
      <c r="A4" s="869" t="s">
        <v>389</v>
      </c>
      <c r="B4" s="869"/>
      <c r="C4" s="869"/>
      <c r="D4" s="869"/>
      <c r="E4" s="869" t="s">
        <v>390</v>
      </c>
      <c r="F4" s="869"/>
      <c r="G4" s="869"/>
      <c r="H4" s="869"/>
      <c r="I4" s="737"/>
      <c r="J4" s="738"/>
      <c r="K4" s="738"/>
      <c r="L4" s="870"/>
      <c r="M4" s="870"/>
      <c r="N4" s="871"/>
    </row>
    <row r="5" spans="1:14" s="64" customFormat="1" ht="11.25" x14ac:dyDescent="0.25">
      <c r="A5" s="869"/>
      <c r="B5" s="869"/>
      <c r="C5" s="869"/>
      <c r="D5" s="869"/>
      <c r="E5" s="869"/>
      <c r="F5" s="869"/>
      <c r="G5" s="869"/>
      <c r="H5" s="869"/>
      <c r="I5" s="872"/>
      <c r="J5" s="873"/>
      <c r="K5" s="873"/>
      <c r="L5" s="873"/>
      <c r="M5" s="873"/>
      <c r="N5" s="874"/>
    </row>
    <row r="6" spans="1:14" ht="24.75" customHeight="1" x14ac:dyDescent="0.25">
      <c r="A6" s="846" t="s">
        <v>391</v>
      </c>
      <c r="B6" s="847"/>
      <c r="C6" s="848" t="s">
        <v>392</v>
      </c>
      <c r="D6" s="849"/>
      <c r="E6" s="849"/>
      <c r="F6" s="849"/>
      <c r="G6" s="849"/>
      <c r="H6" s="849"/>
      <c r="I6" s="849"/>
      <c r="J6" s="849"/>
      <c r="K6" s="849"/>
      <c r="L6" s="849"/>
      <c r="M6" s="849"/>
      <c r="N6" s="850"/>
    </row>
    <row r="7" spans="1:14" ht="29.25" customHeight="1" x14ac:dyDescent="0.25">
      <c r="A7" s="785" t="s">
        <v>393</v>
      </c>
      <c r="B7" s="786"/>
      <c r="C7" s="851" t="s">
        <v>394</v>
      </c>
      <c r="D7" s="788"/>
      <c r="E7" s="788"/>
      <c r="F7" s="788"/>
      <c r="G7" s="788"/>
      <c r="H7" s="788"/>
      <c r="I7" s="788"/>
      <c r="J7" s="788"/>
      <c r="K7" s="788"/>
      <c r="L7" s="788"/>
      <c r="M7" s="788"/>
      <c r="N7" s="789"/>
    </row>
    <row r="8" spans="1:14" ht="9.75" customHeight="1" x14ac:dyDescent="0.25">
      <c r="A8" s="852" t="s">
        <v>395</v>
      </c>
      <c r="B8" s="853"/>
      <c r="C8" s="858" t="s">
        <v>396</v>
      </c>
      <c r="D8" s="859"/>
      <c r="E8" s="859"/>
      <c r="F8" s="859"/>
      <c r="G8" s="859"/>
      <c r="H8" s="859"/>
      <c r="I8" s="859"/>
      <c r="J8" s="859"/>
      <c r="K8" s="859"/>
      <c r="L8" s="859"/>
      <c r="M8" s="859"/>
      <c r="N8" s="860"/>
    </row>
    <row r="9" spans="1:14" ht="9.75" customHeight="1" x14ac:dyDescent="0.25">
      <c r="A9" s="854"/>
      <c r="B9" s="855"/>
      <c r="C9" s="861"/>
      <c r="D9" s="862"/>
      <c r="E9" s="862"/>
      <c r="F9" s="862"/>
      <c r="G9" s="862"/>
      <c r="H9" s="862"/>
      <c r="I9" s="862"/>
      <c r="J9" s="862"/>
      <c r="K9" s="862"/>
      <c r="L9" s="862"/>
      <c r="M9" s="862"/>
      <c r="N9" s="863"/>
    </row>
    <row r="10" spans="1:14" ht="9.75" customHeight="1" x14ac:dyDescent="0.25">
      <c r="A10" s="854"/>
      <c r="B10" s="855"/>
      <c r="C10" s="861"/>
      <c r="D10" s="862"/>
      <c r="E10" s="862"/>
      <c r="F10" s="862"/>
      <c r="G10" s="862"/>
      <c r="H10" s="862"/>
      <c r="I10" s="862"/>
      <c r="J10" s="862"/>
      <c r="K10" s="862"/>
      <c r="L10" s="862"/>
      <c r="M10" s="862"/>
      <c r="N10" s="863"/>
    </row>
    <row r="11" spans="1:14" ht="9.75" customHeight="1" x14ac:dyDescent="0.25">
      <c r="A11" s="854"/>
      <c r="B11" s="855"/>
      <c r="C11" s="861"/>
      <c r="D11" s="862"/>
      <c r="E11" s="862"/>
      <c r="F11" s="862"/>
      <c r="G11" s="862"/>
      <c r="H11" s="862"/>
      <c r="I11" s="862"/>
      <c r="J11" s="862"/>
      <c r="K11" s="862"/>
      <c r="L11" s="862"/>
      <c r="M11" s="862"/>
      <c r="N11" s="863"/>
    </row>
    <row r="12" spans="1:14" ht="9.75" customHeight="1" x14ac:dyDescent="0.25">
      <c r="A12" s="854"/>
      <c r="B12" s="855"/>
      <c r="C12" s="861"/>
      <c r="D12" s="862"/>
      <c r="E12" s="862"/>
      <c r="F12" s="862"/>
      <c r="G12" s="862"/>
      <c r="H12" s="862"/>
      <c r="I12" s="862"/>
      <c r="J12" s="862"/>
      <c r="K12" s="862"/>
      <c r="L12" s="862"/>
      <c r="M12" s="862"/>
      <c r="N12" s="863"/>
    </row>
    <row r="13" spans="1:14" ht="9.75" customHeight="1" x14ac:dyDescent="0.25">
      <c r="A13" s="854"/>
      <c r="B13" s="855"/>
      <c r="C13" s="861"/>
      <c r="D13" s="862"/>
      <c r="E13" s="862"/>
      <c r="F13" s="862"/>
      <c r="G13" s="862"/>
      <c r="H13" s="862"/>
      <c r="I13" s="862"/>
      <c r="J13" s="862"/>
      <c r="K13" s="862"/>
      <c r="L13" s="862"/>
      <c r="M13" s="862"/>
      <c r="N13" s="863"/>
    </row>
    <row r="14" spans="1:14" ht="9.75" customHeight="1" x14ac:dyDescent="0.25">
      <c r="A14" s="854"/>
      <c r="B14" s="855"/>
      <c r="C14" s="861"/>
      <c r="D14" s="862"/>
      <c r="E14" s="862"/>
      <c r="F14" s="862"/>
      <c r="G14" s="862"/>
      <c r="H14" s="862"/>
      <c r="I14" s="862"/>
      <c r="J14" s="862"/>
      <c r="K14" s="862"/>
      <c r="L14" s="862"/>
      <c r="M14" s="862"/>
      <c r="N14" s="863"/>
    </row>
    <row r="15" spans="1:14" ht="9.75" customHeight="1" x14ac:dyDescent="0.25">
      <c r="A15" s="854"/>
      <c r="B15" s="855"/>
      <c r="C15" s="861"/>
      <c r="D15" s="862"/>
      <c r="E15" s="862"/>
      <c r="F15" s="862"/>
      <c r="G15" s="862"/>
      <c r="H15" s="862"/>
      <c r="I15" s="862"/>
      <c r="J15" s="862"/>
      <c r="K15" s="862"/>
      <c r="L15" s="862"/>
      <c r="M15" s="862"/>
      <c r="N15" s="863"/>
    </row>
    <row r="16" spans="1:14" ht="9.75" customHeight="1" x14ac:dyDescent="0.25">
      <c r="A16" s="854"/>
      <c r="B16" s="855"/>
      <c r="C16" s="861"/>
      <c r="D16" s="862"/>
      <c r="E16" s="862"/>
      <c r="F16" s="862"/>
      <c r="G16" s="862"/>
      <c r="H16" s="862"/>
      <c r="I16" s="862"/>
      <c r="J16" s="862"/>
      <c r="K16" s="862"/>
      <c r="L16" s="862"/>
      <c r="M16" s="862"/>
      <c r="N16" s="863"/>
    </row>
    <row r="17" spans="1:16" ht="9.75" customHeight="1" x14ac:dyDescent="0.25">
      <c r="A17" s="854"/>
      <c r="B17" s="855"/>
      <c r="C17" s="861"/>
      <c r="D17" s="862"/>
      <c r="E17" s="862"/>
      <c r="F17" s="862"/>
      <c r="G17" s="862"/>
      <c r="H17" s="862"/>
      <c r="I17" s="862"/>
      <c r="J17" s="862"/>
      <c r="K17" s="862"/>
      <c r="L17" s="862"/>
      <c r="M17" s="862"/>
      <c r="N17" s="863"/>
    </row>
    <row r="18" spans="1:16" ht="9.75" customHeight="1" x14ac:dyDescent="0.25">
      <c r="A18" s="854"/>
      <c r="B18" s="855"/>
      <c r="C18" s="861"/>
      <c r="D18" s="862"/>
      <c r="E18" s="862"/>
      <c r="F18" s="862"/>
      <c r="G18" s="862"/>
      <c r="H18" s="862"/>
      <c r="I18" s="862"/>
      <c r="J18" s="862"/>
      <c r="K18" s="862"/>
      <c r="L18" s="862"/>
      <c r="M18" s="862"/>
      <c r="N18" s="863"/>
    </row>
    <row r="19" spans="1:16" ht="9.75" customHeight="1" x14ac:dyDescent="0.25">
      <c r="A19" s="854"/>
      <c r="B19" s="855"/>
      <c r="C19" s="861"/>
      <c r="D19" s="862"/>
      <c r="E19" s="862"/>
      <c r="F19" s="862"/>
      <c r="G19" s="862"/>
      <c r="H19" s="862"/>
      <c r="I19" s="862"/>
      <c r="J19" s="862"/>
      <c r="K19" s="862"/>
      <c r="L19" s="862"/>
      <c r="M19" s="862"/>
      <c r="N19" s="863"/>
    </row>
    <row r="20" spans="1:16" ht="24" customHeight="1" x14ac:dyDescent="0.25">
      <c r="A20" s="856"/>
      <c r="B20" s="857"/>
      <c r="C20" s="864"/>
      <c r="D20" s="865"/>
      <c r="E20" s="865"/>
      <c r="F20" s="865"/>
      <c r="G20" s="865"/>
      <c r="H20" s="865"/>
      <c r="I20" s="865"/>
      <c r="J20" s="865"/>
      <c r="K20" s="865"/>
      <c r="L20" s="865"/>
      <c r="M20" s="865"/>
      <c r="N20" s="866"/>
    </row>
    <row r="21" spans="1:16" ht="18.75" customHeight="1" x14ac:dyDescent="0.25">
      <c r="A21" s="875" t="s">
        <v>288</v>
      </c>
      <c r="B21" s="876"/>
      <c r="C21" s="876"/>
      <c r="D21" s="876"/>
      <c r="E21" s="876"/>
      <c r="F21" s="876"/>
      <c r="G21" s="876"/>
      <c r="H21" s="876"/>
      <c r="I21" s="876"/>
      <c r="J21" s="876"/>
      <c r="K21" s="876"/>
      <c r="L21" s="876"/>
      <c r="M21" s="876"/>
      <c r="N21" s="877"/>
    </row>
    <row r="22" spans="1:16" ht="33" customHeight="1" x14ac:dyDescent="0.25">
      <c r="A22" s="68">
        <f>IF(B22&lt;&gt;"",1,"")</f>
        <v>1</v>
      </c>
      <c r="B22" s="720" t="s">
        <v>397</v>
      </c>
      <c r="C22" s="720"/>
      <c r="D22" s="720"/>
      <c r="E22" s="720"/>
      <c r="F22" s="720"/>
      <c r="G22" s="720"/>
      <c r="H22" s="68">
        <v>6</v>
      </c>
      <c r="I22" s="843" t="s">
        <v>398</v>
      </c>
      <c r="J22" s="844"/>
      <c r="K22" s="844"/>
      <c r="L22" s="844"/>
      <c r="M22" s="844"/>
      <c r="N22" s="845"/>
    </row>
    <row r="23" spans="1:16" ht="72" customHeight="1" x14ac:dyDescent="0.25">
      <c r="A23" s="68">
        <f>IF(B23&lt;&gt;"",A22+1,"")</f>
        <v>2</v>
      </c>
      <c r="B23" s="720" t="s">
        <v>399</v>
      </c>
      <c r="C23" s="720"/>
      <c r="D23" s="720"/>
      <c r="E23" s="720"/>
      <c r="F23" s="720"/>
      <c r="G23" s="720"/>
      <c r="H23" s="68">
        <v>7</v>
      </c>
      <c r="I23" s="843" t="s">
        <v>400</v>
      </c>
      <c r="J23" s="844"/>
      <c r="K23" s="844"/>
      <c r="L23" s="844"/>
      <c r="M23" s="844"/>
      <c r="N23" s="845"/>
    </row>
    <row r="24" spans="1:16" ht="69.75" customHeight="1" x14ac:dyDescent="0.25">
      <c r="A24" s="68">
        <f>IF(B24&lt;&gt;"",A23+1,"")</f>
        <v>3</v>
      </c>
      <c r="B24" s="717" t="s">
        <v>401</v>
      </c>
      <c r="C24" s="718"/>
      <c r="D24" s="718"/>
      <c r="E24" s="718"/>
      <c r="F24" s="718"/>
      <c r="G24" s="719"/>
      <c r="H24" s="68">
        <f>IF(I24&lt;&gt;"",H23+1,"")</f>
        <v>8</v>
      </c>
      <c r="I24" s="717" t="s">
        <v>402</v>
      </c>
      <c r="J24" s="718"/>
      <c r="K24" s="718"/>
      <c r="L24" s="718"/>
      <c r="M24" s="718"/>
      <c r="N24" s="719"/>
    </row>
    <row r="25" spans="1:16" ht="69.75" customHeight="1" x14ac:dyDescent="0.25">
      <c r="A25" s="68">
        <v>4</v>
      </c>
      <c r="B25" s="720" t="s">
        <v>403</v>
      </c>
      <c r="C25" s="720"/>
      <c r="D25" s="720"/>
      <c r="E25" s="720"/>
      <c r="F25" s="720"/>
      <c r="G25" s="720"/>
      <c r="H25" s="68">
        <v>9</v>
      </c>
      <c r="I25" s="717" t="s">
        <v>404</v>
      </c>
      <c r="J25" s="718"/>
      <c r="K25" s="718"/>
      <c r="L25" s="718"/>
      <c r="M25" s="718"/>
      <c r="N25" s="719"/>
    </row>
    <row r="26" spans="1:16" ht="33.75" customHeight="1" x14ac:dyDescent="0.25">
      <c r="A26" s="68">
        <v>5</v>
      </c>
      <c r="B26" s="717" t="s">
        <v>405</v>
      </c>
      <c r="C26" s="718"/>
      <c r="D26" s="718"/>
      <c r="E26" s="718"/>
      <c r="F26" s="718"/>
      <c r="G26" s="719"/>
      <c r="H26" s="68"/>
    </row>
    <row r="27" spans="1:16" x14ac:dyDescent="0.25">
      <c r="A27" s="842" t="s">
        <v>406</v>
      </c>
      <c r="B27" s="687"/>
      <c r="C27" s="687"/>
      <c r="D27" s="687"/>
      <c r="E27" s="687"/>
      <c r="F27" s="687"/>
      <c r="G27" s="687"/>
      <c r="H27" s="687"/>
      <c r="I27" s="687"/>
      <c r="J27" s="687"/>
      <c r="K27" s="687"/>
      <c r="L27" s="687"/>
      <c r="M27" s="687"/>
      <c r="N27" s="688"/>
    </row>
    <row r="28" spans="1:16" x14ac:dyDescent="0.25">
      <c r="A28" s="696" t="s">
        <v>407</v>
      </c>
      <c r="B28" s="697"/>
      <c r="C28" s="697"/>
      <c r="D28" s="697"/>
      <c r="E28" s="697"/>
      <c r="F28" s="697"/>
      <c r="G28" s="697"/>
      <c r="H28" s="698"/>
      <c r="I28" s="699" t="s">
        <v>408</v>
      </c>
      <c r="J28" s="700"/>
      <c r="K28" s="702" t="s">
        <v>409</v>
      </c>
      <c r="L28" s="702"/>
      <c r="M28" s="702" t="s">
        <v>410</v>
      </c>
      <c r="N28" s="689"/>
    </row>
    <row r="29" spans="1:16" ht="24" customHeight="1" x14ac:dyDescent="0.25">
      <c r="A29" s="839" t="s">
        <v>411</v>
      </c>
      <c r="B29" s="840"/>
      <c r="C29" s="840"/>
      <c r="D29" s="840"/>
      <c r="E29" s="840"/>
      <c r="F29" s="840"/>
      <c r="G29" s="840"/>
      <c r="H29" s="841"/>
      <c r="I29" s="838">
        <v>1</v>
      </c>
      <c r="J29" s="835"/>
      <c r="K29" s="835"/>
      <c r="L29" s="835"/>
      <c r="M29" s="836"/>
      <c r="N29" s="836"/>
      <c r="P29" s="65"/>
    </row>
    <row r="30" spans="1:16" ht="24" customHeight="1" x14ac:dyDescent="0.25">
      <c r="A30" s="837" t="s">
        <v>412</v>
      </c>
      <c r="B30" s="834"/>
      <c r="C30" s="834"/>
      <c r="D30" s="834"/>
      <c r="E30" s="834"/>
      <c r="F30" s="834"/>
      <c r="G30" s="834"/>
      <c r="H30" s="834"/>
      <c r="I30" s="838">
        <v>1</v>
      </c>
      <c r="J30" s="835"/>
      <c r="K30" s="835"/>
      <c r="L30" s="835"/>
      <c r="M30" s="836"/>
      <c r="N30" s="836"/>
    </row>
    <row r="31" spans="1:16" ht="24" customHeight="1" x14ac:dyDescent="0.25">
      <c r="A31" s="837" t="s">
        <v>413</v>
      </c>
      <c r="B31" s="834"/>
      <c r="C31" s="834"/>
      <c r="D31" s="834"/>
      <c r="E31" s="834"/>
      <c r="F31" s="834"/>
      <c r="G31" s="834"/>
      <c r="H31" s="834"/>
      <c r="I31" s="838">
        <v>1</v>
      </c>
      <c r="J31" s="835"/>
      <c r="K31" s="835"/>
      <c r="L31" s="835"/>
      <c r="M31" s="836"/>
      <c r="N31" s="836"/>
    </row>
    <row r="32" spans="1:16" ht="24" customHeight="1" x14ac:dyDescent="0.25">
      <c r="A32" s="834" t="s">
        <v>414</v>
      </c>
      <c r="B32" s="834"/>
      <c r="C32" s="834"/>
      <c r="D32" s="834"/>
      <c r="E32" s="834"/>
      <c r="F32" s="834"/>
      <c r="G32" s="834"/>
      <c r="H32" s="834"/>
      <c r="I32" s="838">
        <v>1</v>
      </c>
      <c r="J32" s="835"/>
      <c r="K32" s="835"/>
      <c r="L32" s="835"/>
      <c r="M32" s="836"/>
      <c r="N32" s="836"/>
    </row>
    <row r="33" spans="1:16" x14ac:dyDescent="0.25">
      <c r="A33" s="834"/>
      <c r="B33" s="834"/>
      <c r="C33" s="834"/>
      <c r="D33" s="834"/>
      <c r="E33" s="834"/>
      <c r="F33" s="834"/>
      <c r="G33" s="834"/>
      <c r="H33" s="834"/>
      <c r="I33" s="835"/>
      <c r="J33" s="835"/>
      <c r="K33" s="835"/>
      <c r="L33" s="835"/>
      <c r="M33" s="836"/>
      <c r="N33" s="836"/>
    </row>
    <row r="34" spans="1:16" x14ac:dyDescent="0.25">
      <c r="A34" s="696" t="s">
        <v>415</v>
      </c>
      <c r="B34" s="697"/>
      <c r="C34" s="697"/>
      <c r="D34" s="697"/>
      <c r="E34" s="697"/>
      <c r="F34" s="697"/>
      <c r="G34" s="697"/>
      <c r="H34" s="698"/>
      <c r="I34" s="699" t="s">
        <v>408</v>
      </c>
      <c r="J34" s="700"/>
      <c r="K34" s="702" t="s">
        <v>409</v>
      </c>
      <c r="L34" s="702"/>
      <c r="M34" s="702" t="s">
        <v>410</v>
      </c>
      <c r="N34" s="689"/>
    </row>
    <row r="35" spans="1:16" x14ac:dyDescent="0.25">
      <c r="A35" s="834" t="s">
        <v>416</v>
      </c>
      <c r="B35" s="834"/>
      <c r="C35" s="834"/>
      <c r="D35" s="834"/>
      <c r="E35" s="834"/>
      <c r="F35" s="834"/>
      <c r="G35" s="834"/>
      <c r="H35" s="834"/>
      <c r="I35" s="838">
        <v>1</v>
      </c>
      <c r="J35" s="835"/>
      <c r="K35" s="835"/>
      <c r="L35" s="835"/>
      <c r="M35" s="836"/>
      <c r="N35" s="836"/>
    </row>
    <row r="36" spans="1:16" x14ac:dyDescent="0.25">
      <c r="A36" s="834"/>
      <c r="B36" s="834"/>
      <c r="C36" s="834"/>
      <c r="D36" s="834"/>
      <c r="E36" s="834"/>
      <c r="F36" s="834"/>
      <c r="G36" s="834"/>
      <c r="H36" s="834"/>
      <c r="I36" s="835"/>
      <c r="J36" s="835"/>
      <c r="K36" s="835"/>
      <c r="L36" s="835"/>
      <c r="M36" s="836"/>
      <c r="N36" s="836"/>
    </row>
    <row r="37" spans="1:16" x14ac:dyDescent="0.25">
      <c r="A37" s="834"/>
      <c r="B37" s="834"/>
      <c r="C37" s="834"/>
      <c r="D37" s="834"/>
      <c r="E37" s="834"/>
      <c r="F37" s="834"/>
      <c r="G37" s="834"/>
      <c r="H37" s="834"/>
      <c r="I37" s="835"/>
      <c r="J37" s="835"/>
      <c r="K37" s="835"/>
      <c r="L37" s="835"/>
      <c r="M37" s="836"/>
      <c r="N37" s="836"/>
    </row>
    <row r="38" spans="1:16" x14ac:dyDescent="0.25">
      <c r="A38" s="696" t="s">
        <v>417</v>
      </c>
      <c r="B38" s="697"/>
      <c r="C38" s="697"/>
      <c r="D38" s="697"/>
      <c r="E38" s="697"/>
      <c r="F38" s="697"/>
      <c r="G38" s="697"/>
      <c r="H38" s="698"/>
      <c r="I38" s="699" t="s">
        <v>408</v>
      </c>
      <c r="J38" s="700"/>
      <c r="K38" s="702" t="s">
        <v>409</v>
      </c>
      <c r="L38" s="702"/>
      <c r="M38" s="702" t="s">
        <v>410</v>
      </c>
      <c r="N38" s="689"/>
    </row>
    <row r="39" spans="1:16" x14ac:dyDescent="0.25">
      <c r="A39" s="837"/>
      <c r="B39" s="834"/>
      <c r="C39" s="834"/>
      <c r="D39" s="834"/>
      <c r="E39" s="834"/>
      <c r="F39" s="834"/>
      <c r="G39" s="834"/>
      <c r="H39" s="834"/>
      <c r="I39" s="835" t="s">
        <v>418</v>
      </c>
      <c r="J39" s="835"/>
      <c r="K39" s="835"/>
      <c r="L39" s="835"/>
      <c r="M39" s="836"/>
      <c r="N39" s="836"/>
    </row>
    <row r="40" spans="1:16" x14ac:dyDescent="0.25">
      <c r="A40" s="696" t="s">
        <v>419</v>
      </c>
      <c r="B40" s="697"/>
      <c r="C40" s="697"/>
      <c r="D40" s="697"/>
      <c r="E40" s="697"/>
      <c r="F40" s="697"/>
      <c r="G40" s="697"/>
      <c r="H40" s="698"/>
      <c r="I40" s="699" t="s">
        <v>408</v>
      </c>
      <c r="J40" s="700"/>
      <c r="K40" s="702" t="s">
        <v>409</v>
      </c>
      <c r="L40" s="702"/>
      <c r="M40" s="702" t="s">
        <v>410</v>
      </c>
      <c r="N40" s="689"/>
    </row>
    <row r="41" spans="1:16" x14ac:dyDescent="0.25">
      <c r="A41" s="834"/>
      <c r="B41" s="834"/>
      <c r="C41" s="834"/>
      <c r="D41" s="834"/>
      <c r="E41" s="834"/>
      <c r="F41" s="834"/>
      <c r="G41" s="834"/>
      <c r="H41" s="834"/>
      <c r="I41" s="835"/>
      <c r="J41" s="835"/>
      <c r="K41" s="835"/>
      <c r="L41" s="835"/>
      <c r="M41" s="836"/>
      <c r="N41" s="836"/>
      <c r="P41" s="65"/>
    </row>
    <row r="42" spans="1:16" x14ac:dyDescent="0.25">
      <c r="A42" s="834"/>
      <c r="B42" s="834"/>
      <c r="C42" s="834"/>
      <c r="D42" s="834"/>
      <c r="E42" s="834"/>
      <c r="F42" s="834"/>
      <c r="G42" s="834"/>
      <c r="H42" s="834"/>
      <c r="I42" s="835"/>
      <c r="J42" s="835"/>
      <c r="K42" s="835"/>
      <c r="L42" s="835"/>
      <c r="M42" s="836"/>
      <c r="N42" s="836"/>
    </row>
    <row r="44" spans="1:16" x14ac:dyDescent="0.25">
      <c r="A44" s="686" t="s">
        <v>294</v>
      </c>
      <c r="B44" s="687"/>
      <c r="C44" s="687"/>
      <c r="D44" s="687"/>
      <c r="E44" s="687"/>
      <c r="F44" s="687"/>
      <c r="G44" s="687"/>
      <c r="H44" s="687"/>
      <c r="I44" s="687"/>
      <c r="J44" s="687"/>
      <c r="K44" s="687"/>
      <c r="L44" s="687"/>
      <c r="M44" s="687"/>
      <c r="N44" s="688"/>
    </row>
    <row r="45" spans="1:16" ht="39.75" customHeight="1" x14ac:dyDescent="0.25">
      <c r="A45" s="689" t="s">
        <v>295</v>
      </c>
      <c r="B45" s="689"/>
      <c r="C45" s="69" t="s">
        <v>296</v>
      </c>
      <c r="D45" s="69" t="s">
        <v>297</v>
      </c>
      <c r="E45" s="69" t="s">
        <v>298</v>
      </c>
      <c r="F45" s="69" t="s">
        <v>299</v>
      </c>
      <c r="G45" s="69" t="s">
        <v>300</v>
      </c>
      <c r="H45" s="69" t="s">
        <v>301</v>
      </c>
      <c r="I45" s="69" t="s">
        <v>302</v>
      </c>
      <c r="J45" s="69" t="s">
        <v>303</v>
      </c>
      <c r="K45" s="69" t="s">
        <v>304</v>
      </c>
      <c r="L45" s="69" t="s">
        <v>305</v>
      </c>
      <c r="M45" s="69" t="s">
        <v>306</v>
      </c>
      <c r="N45" s="69" t="s">
        <v>307</v>
      </c>
    </row>
    <row r="46" spans="1:16" ht="12" customHeight="1" x14ac:dyDescent="0.25">
      <c r="A46" s="675">
        <f>IF(A22&gt;0,A22,"")</f>
        <v>1</v>
      </c>
      <c r="B46" s="676"/>
      <c r="C46" s="311"/>
      <c r="D46" s="311"/>
      <c r="E46" s="311"/>
      <c r="F46" s="311"/>
      <c r="G46" s="311"/>
      <c r="H46" s="311"/>
      <c r="I46" s="311"/>
      <c r="J46" s="311"/>
      <c r="K46" s="311"/>
      <c r="L46" s="312"/>
      <c r="M46" s="312"/>
      <c r="N46" s="312"/>
    </row>
    <row r="47" spans="1:16" ht="12" customHeight="1" thickBot="1" x14ac:dyDescent="0.3">
      <c r="A47" s="677"/>
      <c r="B47" s="678"/>
      <c r="C47" s="76"/>
      <c r="D47" s="76"/>
      <c r="E47" s="73"/>
      <c r="F47" s="73"/>
      <c r="G47" s="73"/>
      <c r="H47" s="73"/>
      <c r="I47" s="73"/>
      <c r="J47" s="73"/>
      <c r="K47" s="73"/>
      <c r="L47" s="73"/>
      <c r="M47" s="73"/>
      <c r="N47" s="73"/>
    </row>
    <row r="48" spans="1:16" ht="12" customHeight="1" x14ac:dyDescent="0.25">
      <c r="A48" s="675">
        <f>IF(A23&gt;0,A23,"")</f>
        <v>2</v>
      </c>
      <c r="B48" s="676"/>
      <c r="C48" s="313"/>
      <c r="D48" s="313"/>
      <c r="E48" s="313"/>
      <c r="F48" s="313"/>
      <c r="G48" s="313"/>
      <c r="H48" s="313"/>
      <c r="I48" s="314"/>
      <c r="J48" s="314"/>
      <c r="K48" s="315"/>
      <c r="L48" s="315"/>
      <c r="M48" s="315"/>
      <c r="N48" s="315"/>
    </row>
    <row r="49" spans="1:14" ht="12" customHeight="1" thickBot="1" x14ac:dyDescent="0.3">
      <c r="A49" s="677"/>
      <c r="B49" s="678"/>
      <c r="C49" s="73"/>
      <c r="D49" s="73"/>
      <c r="E49" s="73"/>
      <c r="F49" s="73"/>
      <c r="G49" s="73"/>
      <c r="H49" s="73"/>
      <c r="I49" s="73"/>
      <c r="J49" s="73"/>
      <c r="K49" s="73"/>
      <c r="L49" s="73"/>
      <c r="M49" s="73"/>
      <c r="N49" s="73"/>
    </row>
    <row r="50" spans="1:14" ht="12" customHeight="1" x14ac:dyDescent="0.25">
      <c r="A50" s="675">
        <f>IF(A24&gt;0,A24,"")</f>
        <v>3</v>
      </c>
      <c r="B50" s="676"/>
      <c r="C50" s="313"/>
      <c r="D50" s="313"/>
      <c r="E50" s="313"/>
      <c r="F50" s="313"/>
      <c r="G50" s="313"/>
      <c r="H50" s="313"/>
      <c r="I50" s="314"/>
      <c r="J50" s="314"/>
      <c r="K50" s="315"/>
      <c r="L50" s="315"/>
      <c r="M50" s="315"/>
      <c r="N50" s="315"/>
    </row>
    <row r="51" spans="1:14" ht="12" customHeight="1" thickBot="1" x14ac:dyDescent="0.3">
      <c r="A51" s="677"/>
      <c r="B51" s="678"/>
      <c r="C51" s="73"/>
      <c r="D51" s="73"/>
      <c r="E51" s="73"/>
      <c r="F51" s="73"/>
      <c r="G51" s="73"/>
      <c r="H51" s="73"/>
      <c r="I51" s="73"/>
      <c r="J51" s="73"/>
      <c r="K51" s="73"/>
      <c r="L51" s="73"/>
      <c r="M51" s="73"/>
      <c r="N51" s="73"/>
    </row>
    <row r="52" spans="1:14" ht="12" customHeight="1" x14ac:dyDescent="0.25">
      <c r="A52" s="675">
        <v>4</v>
      </c>
      <c r="B52" s="676"/>
      <c r="F52" s="315"/>
      <c r="I52" s="315"/>
      <c r="L52" s="315"/>
      <c r="N52" s="315"/>
    </row>
    <row r="53" spans="1:14" ht="22.5" customHeight="1" thickBot="1" x14ac:dyDescent="0.3">
      <c r="A53" s="677"/>
      <c r="B53" s="678"/>
      <c r="C53" s="73"/>
      <c r="D53" s="73"/>
      <c r="E53" s="73"/>
      <c r="F53" s="73"/>
      <c r="G53" s="73"/>
      <c r="H53" s="73"/>
      <c r="I53" s="73"/>
      <c r="J53" s="73"/>
      <c r="K53" s="73"/>
      <c r="L53" s="73"/>
      <c r="M53" s="73"/>
      <c r="N53" s="73"/>
    </row>
    <row r="54" spans="1:14" ht="22.5" customHeight="1" x14ac:dyDescent="0.25">
      <c r="A54" s="830">
        <v>5</v>
      </c>
      <c r="B54" s="831"/>
      <c r="F54" s="315"/>
      <c r="I54" s="312"/>
      <c r="L54" s="315"/>
      <c r="N54" s="315"/>
    </row>
    <row r="55" spans="1:14" ht="31.5" customHeight="1" x14ac:dyDescent="0.25">
      <c r="A55" s="675">
        <f>IF(H22&gt;0,H22,"")</f>
        <v>6</v>
      </c>
      <c r="B55" s="676"/>
      <c r="C55" s="70"/>
      <c r="D55" s="70"/>
      <c r="E55" s="70"/>
      <c r="F55" s="313"/>
      <c r="I55" s="315"/>
      <c r="L55" s="315"/>
      <c r="N55" s="315"/>
    </row>
    <row r="56" spans="1:14" ht="19.5" customHeight="1" thickBot="1" x14ac:dyDescent="0.3">
      <c r="A56" s="677"/>
      <c r="B56" s="678"/>
      <c r="C56" s="73"/>
      <c r="D56" s="73"/>
      <c r="E56" s="73"/>
      <c r="F56" s="73"/>
      <c r="G56" s="73"/>
      <c r="H56" s="73"/>
      <c r="I56" s="73"/>
      <c r="J56" s="73"/>
      <c r="K56" s="73"/>
      <c r="L56" s="73"/>
      <c r="M56" s="73"/>
      <c r="N56" s="73"/>
    </row>
    <row r="57" spans="1:14" ht="12" customHeight="1" x14ac:dyDescent="0.25">
      <c r="A57" s="675">
        <f>IF(H23&gt;0,H23,"")</f>
        <v>7</v>
      </c>
      <c r="B57" s="676"/>
      <c r="C57" s="70"/>
      <c r="D57" s="70"/>
      <c r="E57" s="70"/>
      <c r="F57" s="314"/>
      <c r="G57" s="70"/>
      <c r="H57" s="70"/>
      <c r="I57" s="313"/>
      <c r="J57" s="70"/>
      <c r="K57" s="70"/>
      <c r="L57" s="313"/>
      <c r="M57" s="70"/>
      <c r="N57" s="315"/>
    </row>
    <row r="58" spans="1:14" ht="12" customHeight="1" thickBot="1" x14ac:dyDescent="0.3">
      <c r="A58" s="677"/>
      <c r="B58" s="678"/>
      <c r="C58" s="73"/>
      <c r="D58" s="73"/>
      <c r="E58" s="73"/>
      <c r="F58" s="73"/>
      <c r="G58" s="73"/>
      <c r="H58" s="73"/>
      <c r="I58" s="73"/>
      <c r="J58" s="73"/>
      <c r="K58" s="73"/>
      <c r="L58" s="73"/>
      <c r="M58" s="73"/>
      <c r="N58" s="73"/>
    </row>
    <row r="59" spans="1:14" ht="12" customHeight="1" x14ac:dyDescent="0.25">
      <c r="A59" s="675">
        <f>IF(H24&gt;0,H24,"")</f>
        <v>8</v>
      </c>
      <c r="B59" s="676"/>
      <c r="C59" s="70"/>
      <c r="D59" s="70"/>
      <c r="E59" s="70"/>
      <c r="F59" s="313"/>
      <c r="G59" s="70"/>
      <c r="H59" s="70"/>
      <c r="I59" s="313"/>
      <c r="J59" s="70"/>
      <c r="K59" s="70"/>
      <c r="L59" s="313"/>
      <c r="N59" s="315"/>
    </row>
    <row r="60" spans="1:14" ht="12" customHeight="1" thickBot="1" x14ac:dyDescent="0.3">
      <c r="A60" s="677"/>
      <c r="B60" s="678"/>
      <c r="C60" s="73"/>
      <c r="D60" s="73"/>
      <c r="E60" s="73"/>
      <c r="F60" s="73"/>
      <c r="G60" s="73"/>
      <c r="H60" s="73"/>
      <c r="I60" s="73"/>
      <c r="J60" s="73"/>
      <c r="K60" s="73"/>
      <c r="L60" s="73"/>
      <c r="M60" s="73"/>
      <c r="N60" s="73"/>
    </row>
    <row r="61" spans="1:14" ht="12" customHeight="1" x14ac:dyDescent="0.25">
      <c r="A61" s="675">
        <v>9</v>
      </c>
      <c r="B61" s="676"/>
      <c r="C61" s="70"/>
      <c r="D61" s="70"/>
      <c r="E61" s="70"/>
      <c r="F61" s="313"/>
      <c r="G61" s="70"/>
      <c r="H61" s="70"/>
      <c r="I61" s="313"/>
      <c r="J61" s="70"/>
      <c r="K61" s="70"/>
      <c r="L61" s="313"/>
      <c r="N61" s="315"/>
    </row>
    <row r="62" spans="1:14" ht="12" customHeight="1" thickBot="1" x14ac:dyDescent="0.3">
      <c r="A62" s="677"/>
      <c r="B62" s="678"/>
      <c r="C62" s="73"/>
      <c r="D62" s="73"/>
      <c r="E62" s="73"/>
      <c r="F62" s="73"/>
      <c r="G62" s="73"/>
      <c r="H62" s="73"/>
      <c r="I62" s="73"/>
      <c r="J62" s="73"/>
      <c r="K62" s="73"/>
      <c r="L62" s="73"/>
      <c r="M62" s="73"/>
      <c r="N62" s="73"/>
    </row>
    <row r="63" spans="1:14" x14ac:dyDescent="0.25">
      <c r="A63" s="832" t="s">
        <v>420</v>
      </c>
      <c r="B63" s="833"/>
      <c r="C63" s="833"/>
      <c r="D63" s="833"/>
      <c r="E63" s="828"/>
      <c r="F63" s="828"/>
      <c r="G63" s="829"/>
      <c r="H63" s="822" t="s">
        <v>421</v>
      </c>
      <c r="I63" s="823"/>
      <c r="J63" s="823"/>
      <c r="K63" s="823"/>
      <c r="L63" s="828"/>
      <c r="M63" s="828"/>
      <c r="N63" s="829"/>
    </row>
    <row r="64" spans="1:14" ht="40.5" customHeight="1" x14ac:dyDescent="0.25">
      <c r="A64" s="804" t="s">
        <v>422</v>
      </c>
      <c r="B64" s="804"/>
      <c r="C64" s="804"/>
      <c r="D64" s="804"/>
      <c r="E64" s="804"/>
      <c r="F64" s="809"/>
      <c r="G64" s="809"/>
      <c r="H64" s="804" t="s">
        <v>422</v>
      </c>
      <c r="I64" s="804"/>
      <c r="J64" s="804"/>
      <c r="K64" s="804"/>
      <c r="L64" s="804"/>
      <c r="M64" s="809"/>
      <c r="N64" s="809"/>
    </row>
    <row r="65" spans="1:14" ht="40.5" customHeight="1" x14ac:dyDescent="0.25">
      <c r="A65" s="804" t="s">
        <v>423</v>
      </c>
      <c r="B65" s="804"/>
      <c r="C65" s="804"/>
      <c r="D65" s="804"/>
      <c r="E65" s="804"/>
      <c r="F65" s="809"/>
      <c r="G65" s="809"/>
      <c r="H65" s="804" t="s">
        <v>423</v>
      </c>
      <c r="I65" s="804"/>
      <c r="J65" s="804"/>
      <c r="K65" s="804"/>
      <c r="L65" s="804"/>
      <c r="M65" s="809"/>
      <c r="N65" s="809"/>
    </row>
    <row r="66" spans="1:14" x14ac:dyDescent="0.25">
      <c r="A66" s="316"/>
      <c r="B66" s="316"/>
      <c r="C66" s="316"/>
      <c r="D66" s="316"/>
      <c r="E66" s="316"/>
      <c r="F66" s="316"/>
      <c r="G66" s="316"/>
      <c r="H66" s="316"/>
      <c r="I66" s="316"/>
      <c r="J66" s="316"/>
      <c r="K66" s="316"/>
      <c r="L66" s="316"/>
      <c r="M66" s="316"/>
      <c r="N66" s="316"/>
    </row>
    <row r="67" spans="1:14" x14ac:dyDescent="0.25">
      <c r="A67" s="803" t="s">
        <v>424</v>
      </c>
      <c r="B67" s="803"/>
      <c r="C67" s="803"/>
      <c r="D67" s="803"/>
      <c r="E67" s="803"/>
      <c r="F67" s="803"/>
      <c r="G67" s="803"/>
      <c r="H67" s="803" t="s">
        <v>424</v>
      </c>
      <c r="I67" s="803"/>
      <c r="J67" s="803"/>
      <c r="K67" s="803"/>
      <c r="L67" s="803"/>
      <c r="M67" s="803"/>
      <c r="N67" s="803"/>
    </row>
    <row r="68" spans="1:14" x14ac:dyDescent="0.25">
      <c r="A68" s="804" t="s">
        <v>425</v>
      </c>
      <c r="B68" s="804"/>
      <c r="C68" s="813"/>
      <c r="D68" s="814"/>
      <c r="E68" s="814"/>
      <c r="F68" s="814"/>
      <c r="G68" s="815"/>
      <c r="H68" s="804" t="s">
        <v>426</v>
      </c>
      <c r="I68" s="804"/>
      <c r="J68" s="813"/>
      <c r="K68" s="814"/>
      <c r="L68" s="814"/>
      <c r="M68" s="814"/>
      <c r="N68" s="815"/>
    </row>
    <row r="69" spans="1:14" x14ac:dyDescent="0.25">
      <c r="A69" s="804"/>
      <c r="B69" s="804"/>
      <c r="C69" s="816"/>
      <c r="D69" s="817"/>
      <c r="E69" s="817"/>
      <c r="F69" s="817"/>
      <c r="G69" s="818"/>
      <c r="H69" s="804"/>
      <c r="I69" s="804"/>
      <c r="J69" s="816"/>
      <c r="K69" s="817"/>
      <c r="L69" s="817"/>
      <c r="M69" s="817"/>
      <c r="N69" s="818"/>
    </row>
    <row r="70" spans="1:14" x14ac:dyDescent="0.25">
      <c r="A70" s="804"/>
      <c r="B70" s="804"/>
      <c r="C70" s="819"/>
      <c r="D70" s="820"/>
      <c r="E70" s="820"/>
      <c r="F70" s="820"/>
      <c r="G70" s="821"/>
      <c r="H70" s="804"/>
      <c r="I70" s="804"/>
      <c r="J70" s="819"/>
      <c r="K70" s="820"/>
      <c r="L70" s="820"/>
      <c r="M70" s="820"/>
      <c r="N70" s="821"/>
    </row>
    <row r="71" spans="1:14" x14ac:dyDescent="0.25">
      <c r="A71" s="804" t="s">
        <v>427</v>
      </c>
      <c r="B71" s="804"/>
      <c r="C71" s="813"/>
      <c r="D71" s="814"/>
      <c r="E71" s="814"/>
      <c r="F71" s="814"/>
      <c r="G71" s="815"/>
      <c r="H71" s="804" t="s">
        <v>427</v>
      </c>
      <c r="I71" s="804"/>
      <c r="J71" s="813"/>
      <c r="K71" s="814"/>
      <c r="L71" s="814"/>
      <c r="M71" s="814"/>
      <c r="N71" s="815"/>
    </row>
    <row r="72" spans="1:14" x14ac:dyDescent="0.25">
      <c r="A72" s="804"/>
      <c r="B72" s="804"/>
      <c r="C72" s="816"/>
      <c r="D72" s="817"/>
      <c r="E72" s="817"/>
      <c r="F72" s="817"/>
      <c r="G72" s="818"/>
      <c r="H72" s="804"/>
      <c r="I72" s="804"/>
      <c r="J72" s="816"/>
      <c r="K72" s="817"/>
      <c r="L72" s="817"/>
      <c r="M72" s="817"/>
      <c r="N72" s="818"/>
    </row>
    <row r="73" spans="1:14" x14ac:dyDescent="0.25">
      <c r="A73" s="804"/>
      <c r="B73" s="804"/>
      <c r="C73" s="819"/>
      <c r="D73" s="820"/>
      <c r="E73" s="820"/>
      <c r="F73" s="820"/>
      <c r="G73" s="821"/>
      <c r="H73" s="804"/>
      <c r="I73" s="804"/>
      <c r="J73" s="819"/>
      <c r="K73" s="820"/>
      <c r="L73" s="820"/>
      <c r="M73" s="820"/>
      <c r="N73" s="821"/>
    </row>
    <row r="74" spans="1:14" x14ac:dyDescent="0.25">
      <c r="A74" s="803" t="s">
        <v>428</v>
      </c>
      <c r="B74" s="803"/>
      <c r="C74" s="803"/>
      <c r="D74" s="803"/>
      <c r="E74" s="803"/>
      <c r="F74" s="803"/>
      <c r="G74" s="803"/>
      <c r="H74" s="803" t="s">
        <v>428</v>
      </c>
      <c r="I74" s="803"/>
      <c r="J74" s="803"/>
      <c r="K74" s="803"/>
      <c r="L74" s="803"/>
      <c r="M74" s="803"/>
      <c r="N74" s="803"/>
    </row>
    <row r="75" spans="1:14" x14ac:dyDescent="0.25">
      <c r="A75" s="804" t="s">
        <v>429</v>
      </c>
      <c r="B75" s="804"/>
      <c r="C75" s="813"/>
      <c r="D75" s="814"/>
      <c r="E75" s="814"/>
      <c r="F75" s="814"/>
      <c r="G75" s="815"/>
      <c r="H75" s="804" t="s">
        <v>430</v>
      </c>
      <c r="I75" s="804"/>
      <c r="J75" s="813"/>
      <c r="K75" s="814"/>
      <c r="L75" s="814"/>
      <c r="M75" s="814"/>
      <c r="N75" s="815"/>
    </row>
    <row r="76" spans="1:14" x14ac:dyDescent="0.25">
      <c r="A76" s="804"/>
      <c r="B76" s="804"/>
      <c r="C76" s="816"/>
      <c r="D76" s="817"/>
      <c r="E76" s="817"/>
      <c r="F76" s="817"/>
      <c r="G76" s="818"/>
      <c r="H76" s="804"/>
      <c r="I76" s="804"/>
      <c r="J76" s="816"/>
      <c r="K76" s="817"/>
      <c r="L76" s="817"/>
      <c r="M76" s="817"/>
      <c r="N76" s="818"/>
    </row>
    <row r="77" spans="1:14" x14ac:dyDescent="0.25">
      <c r="A77" s="804"/>
      <c r="B77" s="804"/>
      <c r="C77" s="819"/>
      <c r="D77" s="820"/>
      <c r="E77" s="820"/>
      <c r="F77" s="820"/>
      <c r="G77" s="821"/>
      <c r="H77" s="804"/>
      <c r="I77" s="804"/>
      <c r="J77" s="819"/>
      <c r="K77" s="820"/>
      <c r="L77" s="820"/>
      <c r="M77" s="820"/>
      <c r="N77" s="821"/>
    </row>
    <row r="78" spans="1:14" x14ac:dyDescent="0.25">
      <c r="A78" s="804" t="s">
        <v>431</v>
      </c>
      <c r="B78" s="804"/>
      <c r="C78" s="813"/>
      <c r="D78" s="814"/>
      <c r="E78" s="814"/>
      <c r="F78" s="814"/>
      <c r="G78" s="815"/>
      <c r="H78" s="804" t="s">
        <v>431</v>
      </c>
      <c r="I78" s="804"/>
      <c r="J78" s="813"/>
      <c r="K78" s="814"/>
      <c r="L78" s="814"/>
      <c r="M78" s="814"/>
      <c r="N78" s="815"/>
    </row>
    <row r="79" spans="1:14" x14ac:dyDescent="0.25">
      <c r="A79" s="804"/>
      <c r="B79" s="804"/>
      <c r="C79" s="816"/>
      <c r="D79" s="817"/>
      <c r="E79" s="817"/>
      <c r="F79" s="817"/>
      <c r="G79" s="818"/>
      <c r="H79" s="804"/>
      <c r="I79" s="804"/>
      <c r="J79" s="816"/>
      <c r="K79" s="817"/>
      <c r="L79" s="817"/>
      <c r="M79" s="817"/>
      <c r="N79" s="818"/>
    </row>
    <row r="80" spans="1:14" x14ac:dyDescent="0.25">
      <c r="A80" s="804"/>
      <c r="B80" s="804"/>
      <c r="C80" s="819"/>
      <c r="D80" s="820"/>
      <c r="E80" s="820"/>
      <c r="F80" s="820"/>
      <c r="G80" s="821"/>
      <c r="H80" s="804"/>
      <c r="I80" s="804"/>
      <c r="J80" s="819"/>
      <c r="K80" s="820"/>
      <c r="L80" s="820"/>
      <c r="M80" s="820"/>
      <c r="N80" s="821"/>
    </row>
    <row r="81" spans="1:16" x14ac:dyDescent="0.25">
      <c r="A81" s="316"/>
      <c r="B81" s="316"/>
      <c r="C81" s="316"/>
      <c r="D81" s="316"/>
      <c r="E81" s="316"/>
      <c r="F81" s="316"/>
      <c r="G81" s="316"/>
      <c r="H81" s="316"/>
      <c r="I81" s="316"/>
      <c r="J81" s="316"/>
      <c r="K81" s="316"/>
      <c r="L81" s="316"/>
      <c r="M81" s="316"/>
      <c r="N81" s="316"/>
    </row>
    <row r="82" spans="1:16" x14ac:dyDescent="0.25">
      <c r="A82" s="822" t="s">
        <v>308</v>
      </c>
      <c r="B82" s="823"/>
      <c r="C82" s="823"/>
      <c r="D82" s="823"/>
      <c r="E82" s="823"/>
      <c r="F82" s="823"/>
      <c r="G82" s="823"/>
      <c r="H82" s="823"/>
      <c r="I82" s="823"/>
      <c r="J82" s="823"/>
      <c r="K82" s="823"/>
      <c r="L82" s="823"/>
      <c r="M82" s="823"/>
      <c r="N82" s="824"/>
    </row>
    <row r="83" spans="1:16" x14ac:dyDescent="0.25">
      <c r="A83" s="317" t="s">
        <v>309</v>
      </c>
      <c r="B83" s="825" t="s">
        <v>310</v>
      </c>
      <c r="C83" s="825"/>
      <c r="D83" s="825"/>
      <c r="E83" s="825"/>
      <c r="F83" s="825"/>
      <c r="G83" s="825" t="s">
        <v>432</v>
      </c>
      <c r="H83" s="825"/>
      <c r="I83" s="826" t="s">
        <v>311</v>
      </c>
      <c r="J83" s="826"/>
      <c r="K83" s="826" t="s">
        <v>312</v>
      </c>
      <c r="L83" s="826"/>
      <c r="M83" s="827" t="s">
        <v>314</v>
      </c>
      <c r="N83" s="827"/>
    </row>
    <row r="84" spans="1:16" x14ac:dyDescent="0.25">
      <c r="A84" s="318" t="s">
        <v>309</v>
      </c>
      <c r="B84" s="809" t="s">
        <v>389</v>
      </c>
      <c r="C84" s="809"/>
      <c r="D84" s="809"/>
      <c r="E84" s="809"/>
      <c r="F84" s="809"/>
      <c r="G84" s="810">
        <v>100</v>
      </c>
      <c r="H84" s="810"/>
      <c r="I84" s="811"/>
      <c r="J84" s="811"/>
      <c r="K84" s="811">
        <v>50</v>
      </c>
      <c r="L84" s="811"/>
      <c r="M84" s="812"/>
      <c r="N84" s="812"/>
    </row>
    <row r="85" spans="1:16" x14ac:dyDescent="0.25">
      <c r="A85" s="318"/>
      <c r="B85" s="809"/>
      <c r="C85" s="809"/>
      <c r="D85" s="809"/>
      <c r="E85" s="809"/>
      <c r="F85" s="809"/>
      <c r="G85" s="810"/>
      <c r="H85" s="810"/>
      <c r="I85" s="811"/>
      <c r="J85" s="811"/>
      <c r="K85" s="811"/>
      <c r="L85" s="811"/>
      <c r="M85" s="812"/>
      <c r="N85" s="812"/>
    </row>
    <row r="86" spans="1:16" x14ac:dyDescent="0.25">
      <c r="A86" s="319">
        <f>COUNTA(B84:F85)</f>
        <v>1</v>
      </c>
      <c r="B86" s="801" t="s">
        <v>315</v>
      </c>
      <c r="C86" s="801"/>
      <c r="D86" s="801"/>
      <c r="E86" s="801"/>
      <c r="F86" s="801"/>
      <c r="G86" s="801"/>
      <c r="H86" s="801"/>
      <c r="I86" s="801"/>
      <c r="J86" s="801"/>
      <c r="K86" s="801"/>
      <c r="L86" s="802"/>
      <c r="M86" s="800"/>
      <c r="N86" s="800"/>
    </row>
    <row r="87" spans="1:16" x14ac:dyDescent="0.25">
      <c r="A87" s="316"/>
      <c r="B87" s="316"/>
      <c r="C87" s="316"/>
      <c r="D87" s="316"/>
      <c r="E87" s="316"/>
      <c r="F87" s="316"/>
      <c r="G87" s="316"/>
      <c r="H87" s="316"/>
      <c r="I87" s="316"/>
      <c r="J87" s="316"/>
      <c r="K87" s="316"/>
      <c r="L87" s="316"/>
      <c r="M87" s="316"/>
      <c r="N87" s="316"/>
    </row>
    <row r="88" spans="1:16" x14ac:dyDescent="0.25">
      <c r="A88" s="803" t="s">
        <v>316</v>
      </c>
      <c r="B88" s="803"/>
      <c r="C88" s="803"/>
      <c r="D88" s="803"/>
      <c r="E88" s="803"/>
      <c r="F88" s="803"/>
      <c r="G88" s="803"/>
      <c r="H88" s="803"/>
      <c r="I88" s="803"/>
      <c r="J88" s="803"/>
      <c r="K88" s="803"/>
      <c r="L88" s="803"/>
      <c r="M88" s="803"/>
      <c r="N88" s="803"/>
    </row>
    <row r="89" spans="1:16" x14ac:dyDescent="0.25">
      <c r="A89" s="804" t="s">
        <v>317</v>
      </c>
      <c r="B89" s="804"/>
      <c r="C89" s="804"/>
      <c r="D89" s="804"/>
      <c r="E89" s="805" t="s">
        <v>116</v>
      </c>
      <c r="F89" s="806"/>
      <c r="G89" s="806"/>
      <c r="H89" s="806"/>
      <c r="I89" s="806"/>
      <c r="J89" s="806"/>
      <c r="K89" s="806"/>
      <c r="L89" s="806"/>
      <c r="M89" s="807" t="s">
        <v>318</v>
      </c>
      <c r="N89" s="808"/>
    </row>
    <row r="90" spans="1:16" x14ac:dyDescent="0.25">
      <c r="A90" s="790" t="s">
        <v>444</v>
      </c>
      <c r="B90" s="791"/>
      <c r="C90" s="791"/>
      <c r="D90" s="792"/>
      <c r="E90" s="790">
        <f ca="1">---E90</f>
        <v>0</v>
      </c>
      <c r="F90" s="791"/>
      <c r="G90" s="791"/>
      <c r="H90" s="791"/>
      <c r="I90" s="791"/>
      <c r="J90" s="791"/>
      <c r="K90" s="791"/>
      <c r="L90" s="791"/>
      <c r="M90" s="796"/>
      <c r="N90" s="797"/>
    </row>
    <row r="91" spans="1:16" x14ac:dyDescent="0.25">
      <c r="A91" s="793"/>
      <c r="B91" s="794"/>
      <c r="C91" s="794"/>
      <c r="D91" s="795"/>
      <c r="E91" s="793"/>
      <c r="F91" s="794"/>
      <c r="G91" s="794"/>
      <c r="H91" s="794"/>
      <c r="I91" s="794"/>
      <c r="J91" s="794"/>
      <c r="K91" s="794"/>
      <c r="L91" s="794"/>
      <c r="M91" s="798"/>
      <c r="N91" s="799"/>
      <c r="P91" s="65"/>
    </row>
    <row r="92" spans="1:16" x14ac:dyDescent="0.25">
      <c r="A92" s="790"/>
      <c r="B92" s="791"/>
      <c r="C92" s="791"/>
      <c r="D92" s="792"/>
      <c r="E92" s="790"/>
      <c r="F92" s="791"/>
      <c r="G92" s="791"/>
      <c r="H92" s="791"/>
      <c r="I92" s="791"/>
      <c r="J92" s="791"/>
      <c r="K92" s="791"/>
      <c r="L92" s="791"/>
      <c r="M92" s="796"/>
      <c r="N92" s="797"/>
      <c r="P92" s="65"/>
    </row>
    <row r="93" spans="1:16" x14ac:dyDescent="0.25">
      <c r="A93" s="793"/>
      <c r="B93" s="794"/>
      <c r="C93" s="794"/>
      <c r="D93" s="795"/>
      <c r="E93" s="793"/>
      <c r="F93" s="794"/>
      <c r="G93" s="794"/>
      <c r="H93" s="794"/>
      <c r="I93" s="794"/>
      <c r="J93" s="794"/>
      <c r="K93" s="794"/>
      <c r="L93" s="794"/>
      <c r="M93" s="798"/>
      <c r="N93" s="799"/>
    </row>
    <row r="94" spans="1:16" x14ac:dyDescent="0.25">
      <c r="A94" s="790"/>
      <c r="B94" s="791"/>
      <c r="C94" s="791"/>
      <c r="D94" s="792"/>
      <c r="E94" s="790"/>
      <c r="F94" s="791"/>
      <c r="G94" s="791"/>
      <c r="H94" s="791"/>
      <c r="I94" s="791"/>
      <c r="J94" s="791"/>
      <c r="K94" s="791"/>
      <c r="L94" s="791"/>
      <c r="M94" s="796"/>
      <c r="N94" s="797"/>
    </row>
    <row r="95" spans="1:16" x14ac:dyDescent="0.25">
      <c r="A95" s="793"/>
      <c r="B95" s="794"/>
      <c r="C95" s="794"/>
      <c r="D95" s="795"/>
      <c r="E95" s="793"/>
      <c r="F95" s="794"/>
      <c r="G95" s="794"/>
      <c r="H95" s="794"/>
      <c r="I95" s="794"/>
      <c r="J95" s="794"/>
      <c r="K95" s="794"/>
      <c r="L95" s="794"/>
      <c r="M95" s="798"/>
      <c r="N95" s="799"/>
    </row>
    <row r="96" spans="1:16" x14ac:dyDescent="0.25">
      <c r="A96" s="790"/>
      <c r="B96" s="791"/>
      <c r="C96" s="791"/>
      <c r="D96" s="792"/>
      <c r="E96" s="790"/>
      <c r="F96" s="791"/>
      <c r="G96" s="791"/>
      <c r="H96" s="791"/>
      <c r="I96" s="791"/>
      <c r="J96" s="791"/>
      <c r="K96" s="791"/>
      <c r="L96" s="791"/>
      <c r="M96" s="796"/>
      <c r="N96" s="797"/>
    </row>
    <row r="97" spans="1:14" x14ac:dyDescent="0.25">
      <c r="A97" s="793"/>
      <c r="B97" s="794"/>
      <c r="C97" s="794"/>
      <c r="D97" s="795"/>
      <c r="E97" s="793"/>
      <c r="F97" s="794"/>
      <c r="G97" s="794"/>
      <c r="H97" s="794"/>
      <c r="I97" s="794"/>
      <c r="J97" s="794"/>
      <c r="K97" s="794"/>
      <c r="L97" s="794"/>
      <c r="M97" s="798"/>
      <c r="N97" s="799"/>
    </row>
    <row r="98" spans="1:14" x14ac:dyDescent="0.25">
      <c r="A98" s="790"/>
      <c r="B98" s="791"/>
      <c r="C98" s="791"/>
      <c r="D98" s="792"/>
      <c r="E98" s="790"/>
      <c r="F98" s="791"/>
      <c r="G98" s="791"/>
      <c r="H98" s="791"/>
      <c r="I98" s="791"/>
      <c r="J98" s="791"/>
      <c r="K98" s="791"/>
      <c r="L98" s="791"/>
      <c r="M98" s="796"/>
      <c r="N98" s="797"/>
    </row>
    <row r="99" spans="1:14" x14ac:dyDescent="0.25">
      <c r="A99" s="793"/>
      <c r="B99" s="794"/>
      <c r="C99" s="794"/>
      <c r="D99" s="795"/>
      <c r="E99" s="793"/>
      <c r="F99" s="794"/>
      <c r="G99" s="794"/>
      <c r="H99" s="794"/>
      <c r="I99" s="794"/>
      <c r="J99" s="794"/>
      <c r="K99" s="794"/>
      <c r="L99" s="794"/>
      <c r="M99" s="798"/>
      <c r="N99" s="799"/>
    </row>
    <row r="100" spans="1:14" x14ac:dyDescent="0.25">
      <c r="A100" s="790"/>
      <c r="B100" s="791"/>
      <c r="C100" s="791"/>
      <c r="D100" s="792"/>
      <c r="E100" s="790"/>
      <c r="F100" s="791"/>
      <c r="G100" s="791"/>
      <c r="H100" s="791"/>
      <c r="I100" s="791"/>
      <c r="J100" s="791"/>
      <c r="K100" s="791"/>
      <c r="L100" s="791"/>
      <c r="M100" s="796"/>
      <c r="N100" s="797"/>
    </row>
    <row r="101" spans="1:14" x14ac:dyDescent="0.25">
      <c r="A101" s="793"/>
      <c r="B101" s="794"/>
      <c r="C101" s="794"/>
      <c r="D101" s="795"/>
      <c r="E101" s="793"/>
      <c r="F101" s="794"/>
      <c r="G101" s="794"/>
      <c r="H101" s="794"/>
      <c r="I101" s="794"/>
      <c r="J101" s="794"/>
      <c r="K101" s="794"/>
      <c r="L101" s="794"/>
      <c r="M101" s="798"/>
      <c r="N101" s="799"/>
    </row>
    <row r="102" spans="1:14" x14ac:dyDescent="0.25">
      <c r="A102" s="790"/>
      <c r="B102" s="791"/>
      <c r="C102" s="791"/>
      <c r="D102" s="792"/>
      <c r="E102" s="790"/>
      <c r="F102" s="791"/>
      <c r="G102" s="791"/>
      <c r="H102" s="791"/>
      <c r="I102" s="791"/>
      <c r="J102" s="791"/>
      <c r="K102" s="791"/>
      <c r="L102" s="791"/>
      <c r="M102" s="796"/>
      <c r="N102" s="797"/>
    </row>
    <row r="103" spans="1:14" x14ac:dyDescent="0.25">
      <c r="A103" s="793"/>
      <c r="B103" s="794"/>
      <c r="C103" s="794"/>
      <c r="D103" s="795"/>
      <c r="E103" s="793"/>
      <c r="F103" s="794"/>
      <c r="G103" s="794"/>
      <c r="H103" s="794"/>
      <c r="I103" s="794"/>
      <c r="J103" s="794"/>
      <c r="K103" s="794"/>
      <c r="L103" s="794"/>
      <c r="M103" s="798"/>
      <c r="N103" s="799"/>
    </row>
    <row r="104" spans="1:14" x14ac:dyDescent="0.25">
      <c r="A104" s="800" t="s">
        <v>319</v>
      </c>
      <c r="B104" s="800"/>
      <c r="C104" s="800"/>
      <c r="D104" s="800"/>
      <c r="E104" s="800"/>
      <c r="F104" s="800"/>
      <c r="G104" s="800"/>
      <c r="H104" s="800"/>
      <c r="I104" s="800"/>
      <c r="J104" s="800"/>
      <c r="K104" s="800"/>
      <c r="L104" s="800"/>
      <c r="M104" s="800"/>
      <c r="N104" s="800"/>
    </row>
    <row r="65457" spans="251:255" x14ac:dyDescent="0.25">
      <c r="IQ65457" s="63" t="s">
        <v>320</v>
      </c>
      <c r="IR65457" s="63" t="s">
        <v>321</v>
      </c>
      <c r="IS65457" s="63" t="s">
        <v>322</v>
      </c>
      <c r="IT65457" s="63" t="s">
        <v>323</v>
      </c>
      <c r="IU65457" s="63" t="s">
        <v>324</v>
      </c>
    </row>
    <row r="65458" spans="251:255" x14ac:dyDescent="0.25">
      <c r="IQ65458" s="63" t="str">
        <f>$A$8&amp;$C$7</f>
        <v xml:space="preserve">descrizione obiettivoFatturazione elettronica, </v>
      </c>
      <c r="IR65458" s="63">
        <f>$A$16</f>
        <v>0</v>
      </c>
      <c r="IS65458" s="63" t="str">
        <f>$B$22&amp;" - "&amp;$B$23&amp;" - "&amp;$B$24&amp;" - "&amp;$B$26&amp;" - "&amp;$I$22&amp;" - "&amp;$I$23&amp;" - "&amp;$I$24&amp;" - "&amp;$I$25</f>
        <v>Aggiornamento costante del software con le nuove modalitò operative previste dalla norma - Collegamento delle funzioni di protocollatura sul software del protocollo informatico con le funzioni del software della contabilità - Accettazione/rifiuto della fattura elettronica - Redazione dei mandati relativi alla liquidazione di cui al punto 4 - Creazione delle corrispondenti reversali  - Creazione del flusso (che sarà inviato tramite procedura F24EP) relativo all'imponibile IVA che deve essere versato entro il 15 del mese successivo alla data del pagamento della fattura - Chiusura trimestrale del Registro Iva e successiva emissione mandato di pagamento - Pubblicazione sul sito dell'Amministrazione Trasparente dei tempi medi di pagamento.</v>
      </c>
      <c r="IT65458" s="63" t="e">
        <f>$A$29&amp;": "&amp;$I$29&amp;" - "&amp;$A$30&amp;": "&amp;$I$30&amp;" - "&amp;$A$31&amp;": "&amp;$I$31&amp;" - "&amp;#REF!&amp;": "&amp;#REF!&amp;" - "&amp;#REF!&amp;": "&amp;#REF!&amp;" - "&amp;$A$32&amp;": "&amp;$I$32&amp;" - "&amp;$A$33&amp;": "&amp;$I$33&amp;" - "&amp;$A$34&amp;": "&amp;$I$34&amp;" - "&amp;#REF!&amp;": "&amp;#REF!&amp;" - "&amp;#REF!&amp;": "&amp;#REF!&amp;" - "&amp;$A$35&amp;": "&amp;$I$35&amp;" - "&amp;#REF!&amp;": "&amp;#REF!&amp;" - "&amp;$A$36&amp;": "&amp;$I$36</f>
        <v>#REF!</v>
      </c>
      <c r="IU65458" s="63" t="e">
        <f>#REF!</f>
        <v>#REF!</v>
      </c>
    </row>
  </sheetData>
  <sheetProtection formatCells="0" formatColumns="0" formatRows="0"/>
  <mergeCells count="172">
    <mergeCell ref="A1:N1"/>
    <mergeCell ref="A3:D3"/>
    <mergeCell ref="E3:H3"/>
    <mergeCell ref="I3:N3"/>
    <mergeCell ref="A4:D5"/>
    <mergeCell ref="E4:H5"/>
    <mergeCell ref="I4:N5"/>
    <mergeCell ref="A21:N21"/>
    <mergeCell ref="B22:G22"/>
    <mergeCell ref="I22:N22"/>
    <mergeCell ref="B23:G23"/>
    <mergeCell ref="I23:N23"/>
    <mergeCell ref="B24:G24"/>
    <mergeCell ref="I24:N24"/>
    <mergeCell ref="A6:B6"/>
    <mergeCell ref="C6:N6"/>
    <mergeCell ref="A7:B7"/>
    <mergeCell ref="C7:N7"/>
    <mergeCell ref="A8:B20"/>
    <mergeCell ref="C8:N20"/>
    <mergeCell ref="A29:H29"/>
    <mergeCell ref="I29:J29"/>
    <mergeCell ref="K29:L29"/>
    <mergeCell ref="M29:N29"/>
    <mergeCell ref="A30:H30"/>
    <mergeCell ref="I30:J30"/>
    <mergeCell ref="K30:L30"/>
    <mergeCell ref="M30:N30"/>
    <mergeCell ref="B25:G25"/>
    <mergeCell ref="I25:N25"/>
    <mergeCell ref="B26:G26"/>
    <mergeCell ref="A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54:B54"/>
    <mergeCell ref="A55:B56"/>
    <mergeCell ref="A57:B58"/>
    <mergeCell ref="A59:B60"/>
    <mergeCell ref="A61:B62"/>
    <mergeCell ref="A63:D63"/>
    <mergeCell ref="A44:N44"/>
    <mergeCell ref="A45:B45"/>
    <mergeCell ref="A46:B47"/>
    <mergeCell ref="A48:B49"/>
    <mergeCell ref="A50:B51"/>
    <mergeCell ref="A52:B53"/>
    <mergeCell ref="A65:E65"/>
    <mergeCell ref="F65:G65"/>
    <mergeCell ref="H65:L65"/>
    <mergeCell ref="M65:N65"/>
    <mergeCell ref="A67:G67"/>
    <mergeCell ref="H67:N67"/>
    <mergeCell ref="E63:G63"/>
    <mergeCell ref="H63:K63"/>
    <mergeCell ref="L63:N63"/>
    <mergeCell ref="A64:E64"/>
    <mergeCell ref="F64:G64"/>
    <mergeCell ref="H64:L64"/>
    <mergeCell ref="M64:N64"/>
    <mergeCell ref="A74:G74"/>
    <mergeCell ref="H74:N74"/>
    <mergeCell ref="A75:B77"/>
    <mergeCell ref="C75:G77"/>
    <mergeCell ref="H75:I77"/>
    <mergeCell ref="J75:N77"/>
    <mergeCell ref="A68:B70"/>
    <mergeCell ref="C68:G70"/>
    <mergeCell ref="H68:I70"/>
    <mergeCell ref="J68:N70"/>
    <mergeCell ref="A71:B73"/>
    <mergeCell ref="C71:G73"/>
    <mergeCell ref="H71:I73"/>
    <mergeCell ref="J71:N73"/>
    <mergeCell ref="A78:B80"/>
    <mergeCell ref="C78:G80"/>
    <mergeCell ref="H78:I80"/>
    <mergeCell ref="J78:N80"/>
    <mergeCell ref="A82:N82"/>
    <mergeCell ref="B83:F83"/>
    <mergeCell ref="G83:H83"/>
    <mergeCell ref="I83:J83"/>
    <mergeCell ref="K83:L83"/>
    <mergeCell ref="M83:N83"/>
    <mergeCell ref="B86:L86"/>
    <mergeCell ref="M86:N86"/>
    <mergeCell ref="A88:N88"/>
    <mergeCell ref="A89:D89"/>
    <mergeCell ref="E89:L89"/>
    <mergeCell ref="M89:N89"/>
    <mergeCell ref="B84:F84"/>
    <mergeCell ref="G84:H84"/>
    <mergeCell ref="I84:J84"/>
    <mergeCell ref="K84:L84"/>
    <mergeCell ref="M84:N84"/>
    <mergeCell ref="B85:F85"/>
    <mergeCell ref="G85:H85"/>
    <mergeCell ref="I85:J85"/>
    <mergeCell ref="K85:L85"/>
    <mergeCell ref="M85:N85"/>
    <mergeCell ref="A94:D95"/>
    <mergeCell ref="E94:L95"/>
    <mergeCell ref="M94:N95"/>
    <mergeCell ref="A96:D97"/>
    <mergeCell ref="E96:L97"/>
    <mergeCell ref="M96:N97"/>
    <mergeCell ref="A90:D91"/>
    <mergeCell ref="E90:L91"/>
    <mergeCell ref="M90:N91"/>
    <mergeCell ref="A92:D93"/>
    <mergeCell ref="E92:L93"/>
    <mergeCell ref="M92:N93"/>
    <mergeCell ref="A102:D103"/>
    <mergeCell ref="E102:L103"/>
    <mergeCell ref="M102:N103"/>
    <mergeCell ref="A104:L104"/>
    <mergeCell ref="M104:N104"/>
    <mergeCell ref="A98:D99"/>
    <mergeCell ref="E98:L99"/>
    <mergeCell ref="M98:N99"/>
    <mergeCell ref="A100:D101"/>
    <mergeCell ref="E100:L101"/>
    <mergeCell ref="M100:N101"/>
  </mergeCells>
  <conditionalFormatting sqref="C55:F55 C61:L61 C46:K46 C48:J48 C50:J50 C57:M57 C59:L59">
    <cfRule type="cellIs" dxfId="1" priority="1" stopIfTrue="1" operator="equal">
      <formula>"x"</formula>
    </cfRule>
  </conditionalFormatting>
  <conditionalFormatting sqref="C47:N47 C49:N49 C51:N51 C56:N56 C58:N58 C60:N60 C62:N62 C53:N53">
    <cfRule type="cellIs" dxfId="0" priority="2" stopIfTrue="1" operator="equal">
      <formula>"x"</formula>
    </cfRule>
  </conditionalFormatting>
  <printOptions horizontalCentered="1"/>
  <pageMargins left="0.47" right="0.41" top="0.56000000000000005" bottom="0.57999999999999996" header="0.23" footer="0.23622047244094491"/>
  <pageSetup paperSize="9" scale="97" orientation="portrait" horizontalDpi="300" verticalDpi="300" r:id="rId1"/>
  <headerFooter alignWithMargins="0"/>
  <rowBreaks count="2" manualBreakCount="2">
    <brk id="42" max="16383" man="1"/>
    <brk id="86" max="13" man="1"/>
  </rowBreaks>
  <legacyDrawing r:id="rId2"/>
  <extLst>
    <ext xmlns:x14="http://schemas.microsoft.com/office/spreadsheetml/2009/9/main" uri="{CCE6A557-97BC-4b89-ADB6-D9C93CAAB3DF}">
      <x14:dataValidations xmlns:xm="http://schemas.microsoft.com/office/excel/2006/main" count="1">
        <x14:dataValidation showDropDown="1" errorTitle="Cronoprogramma" error="Attenzione: è possibile inserire solo il carattere X nel mese di riferimento." promptTitle="Cronoprogramma" prompt="Segnare con x i mesi interessati">
          <xm:sqref>C46:K46 IY46:JG46 SU46:TC46 ACQ46:ACY46 AMM46:AMU46 AWI46:AWQ46 BGE46:BGM46 BQA46:BQI46 BZW46:CAE46 CJS46:CKA46 CTO46:CTW46 DDK46:DDS46 DNG46:DNO46 DXC46:DXK46 EGY46:EHG46 EQU46:ERC46 FAQ46:FAY46 FKM46:FKU46 FUI46:FUQ46 GEE46:GEM46 GOA46:GOI46 GXW46:GYE46 HHS46:HIA46 HRO46:HRW46 IBK46:IBS46 ILG46:ILO46 IVC46:IVK46 JEY46:JFG46 JOU46:JPC46 JYQ46:JYY46 KIM46:KIU46 KSI46:KSQ46 LCE46:LCM46 LMA46:LMI46 LVW46:LWE46 MFS46:MGA46 MPO46:MPW46 MZK46:MZS46 NJG46:NJO46 NTC46:NTK46 OCY46:ODG46 OMU46:ONC46 OWQ46:OWY46 PGM46:PGU46 PQI46:PQQ46 QAE46:QAM46 QKA46:QKI46 QTW46:QUE46 RDS46:REA46 RNO46:RNW46 RXK46:RXS46 SHG46:SHO46 SRC46:SRK46 TAY46:TBG46 TKU46:TLC46 TUQ46:TUY46 UEM46:UEU46 UOI46:UOQ46 UYE46:UYM46 VIA46:VII46 VRW46:VSE46 WBS46:WCA46 WLO46:WLW46 WVK46:WVS46 C65582:K65582 IY65582:JG65582 SU65582:TC65582 ACQ65582:ACY65582 AMM65582:AMU65582 AWI65582:AWQ65582 BGE65582:BGM65582 BQA65582:BQI65582 BZW65582:CAE65582 CJS65582:CKA65582 CTO65582:CTW65582 DDK65582:DDS65582 DNG65582:DNO65582 DXC65582:DXK65582 EGY65582:EHG65582 EQU65582:ERC65582 FAQ65582:FAY65582 FKM65582:FKU65582 FUI65582:FUQ65582 GEE65582:GEM65582 GOA65582:GOI65582 GXW65582:GYE65582 HHS65582:HIA65582 HRO65582:HRW65582 IBK65582:IBS65582 ILG65582:ILO65582 IVC65582:IVK65582 JEY65582:JFG65582 JOU65582:JPC65582 JYQ65582:JYY65582 KIM65582:KIU65582 KSI65582:KSQ65582 LCE65582:LCM65582 LMA65582:LMI65582 LVW65582:LWE65582 MFS65582:MGA65582 MPO65582:MPW65582 MZK65582:MZS65582 NJG65582:NJO65582 NTC65582:NTK65582 OCY65582:ODG65582 OMU65582:ONC65582 OWQ65582:OWY65582 PGM65582:PGU65582 PQI65582:PQQ65582 QAE65582:QAM65582 QKA65582:QKI65582 QTW65582:QUE65582 RDS65582:REA65582 RNO65582:RNW65582 RXK65582:RXS65582 SHG65582:SHO65582 SRC65582:SRK65582 TAY65582:TBG65582 TKU65582:TLC65582 TUQ65582:TUY65582 UEM65582:UEU65582 UOI65582:UOQ65582 UYE65582:UYM65582 VIA65582:VII65582 VRW65582:VSE65582 WBS65582:WCA65582 WLO65582:WLW65582 WVK65582:WVS65582 C131118:K131118 IY131118:JG131118 SU131118:TC131118 ACQ131118:ACY131118 AMM131118:AMU131118 AWI131118:AWQ131118 BGE131118:BGM131118 BQA131118:BQI131118 BZW131118:CAE131118 CJS131118:CKA131118 CTO131118:CTW131118 DDK131118:DDS131118 DNG131118:DNO131118 DXC131118:DXK131118 EGY131118:EHG131118 EQU131118:ERC131118 FAQ131118:FAY131118 FKM131118:FKU131118 FUI131118:FUQ131118 GEE131118:GEM131118 GOA131118:GOI131118 GXW131118:GYE131118 HHS131118:HIA131118 HRO131118:HRW131118 IBK131118:IBS131118 ILG131118:ILO131118 IVC131118:IVK131118 JEY131118:JFG131118 JOU131118:JPC131118 JYQ131118:JYY131118 KIM131118:KIU131118 KSI131118:KSQ131118 LCE131118:LCM131118 LMA131118:LMI131118 LVW131118:LWE131118 MFS131118:MGA131118 MPO131118:MPW131118 MZK131118:MZS131118 NJG131118:NJO131118 NTC131118:NTK131118 OCY131118:ODG131118 OMU131118:ONC131118 OWQ131118:OWY131118 PGM131118:PGU131118 PQI131118:PQQ131118 QAE131118:QAM131118 QKA131118:QKI131118 QTW131118:QUE131118 RDS131118:REA131118 RNO131118:RNW131118 RXK131118:RXS131118 SHG131118:SHO131118 SRC131118:SRK131118 TAY131118:TBG131118 TKU131118:TLC131118 TUQ131118:TUY131118 UEM131118:UEU131118 UOI131118:UOQ131118 UYE131118:UYM131118 VIA131118:VII131118 VRW131118:VSE131118 WBS131118:WCA131118 WLO131118:WLW131118 WVK131118:WVS131118 C196654:K196654 IY196654:JG196654 SU196654:TC196654 ACQ196654:ACY196654 AMM196654:AMU196654 AWI196654:AWQ196654 BGE196654:BGM196654 BQA196654:BQI196654 BZW196654:CAE196654 CJS196654:CKA196654 CTO196654:CTW196654 DDK196654:DDS196654 DNG196654:DNO196654 DXC196654:DXK196654 EGY196654:EHG196654 EQU196654:ERC196654 FAQ196654:FAY196654 FKM196654:FKU196654 FUI196654:FUQ196654 GEE196654:GEM196654 GOA196654:GOI196654 GXW196654:GYE196654 HHS196654:HIA196654 HRO196654:HRW196654 IBK196654:IBS196654 ILG196654:ILO196654 IVC196654:IVK196654 JEY196654:JFG196654 JOU196654:JPC196654 JYQ196654:JYY196654 KIM196654:KIU196654 KSI196654:KSQ196654 LCE196654:LCM196654 LMA196654:LMI196654 LVW196654:LWE196654 MFS196654:MGA196654 MPO196654:MPW196654 MZK196654:MZS196654 NJG196654:NJO196654 NTC196654:NTK196654 OCY196654:ODG196654 OMU196654:ONC196654 OWQ196654:OWY196654 PGM196654:PGU196654 PQI196654:PQQ196654 QAE196654:QAM196654 QKA196654:QKI196654 QTW196654:QUE196654 RDS196654:REA196654 RNO196654:RNW196654 RXK196654:RXS196654 SHG196654:SHO196654 SRC196654:SRK196654 TAY196654:TBG196654 TKU196654:TLC196654 TUQ196654:TUY196654 UEM196654:UEU196654 UOI196654:UOQ196654 UYE196654:UYM196654 VIA196654:VII196654 VRW196654:VSE196654 WBS196654:WCA196654 WLO196654:WLW196654 WVK196654:WVS196654 C262190:K262190 IY262190:JG262190 SU262190:TC262190 ACQ262190:ACY262190 AMM262190:AMU262190 AWI262190:AWQ262190 BGE262190:BGM262190 BQA262190:BQI262190 BZW262190:CAE262190 CJS262190:CKA262190 CTO262190:CTW262190 DDK262190:DDS262190 DNG262190:DNO262190 DXC262190:DXK262190 EGY262190:EHG262190 EQU262190:ERC262190 FAQ262190:FAY262190 FKM262190:FKU262190 FUI262190:FUQ262190 GEE262190:GEM262190 GOA262190:GOI262190 GXW262190:GYE262190 HHS262190:HIA262190 HRO262190:HRW262190 IBK262190:IBS262190 ILG262190:ILO262190 IVC262190:IVK262190 JEY262190:JFG262190 JOU262190:JPC262190 JYQ262190:JYY262190 KIM262190:KIU262190 KSI262190:KSQ262190 LCE262190:LCM262190 LMA262190:LMI262190 LVW262190:LWE262190 MFS262190:MGA262190 MPO262190:MPW262190 MZK262190:MZS262190 NJG262190:NJO262190 NTC262190:NTK262190 OCY262190:ODG262190 OMU262190:ONC262190 OWQ262190:OWY262190 PGM262190:PGU262190 PQI262190:PQQ262190 QAE262190:QAM262190 QKA262190:QKI262190 QTW262190:QUE262190 RDS262190:REA262190 RNO262190:RNW262190 RXK262190:RXS262190 SHG262190:SHO262190 SRC262190:SRK262190 TAY262190:TBG262190 TKU262190:TLC262190 TUQ262190:TUY262190 UEM262190:UEU262190 UOI262190:UOQ262190 UYE262190:UYM262190 VIA262190:VII262190 VRW262190:VSE262190 WBS262190:WCA262190 WLO262190:WLW262190 WVK262190:WVS262190 C327726:K327726 IY327726:JG327726 SU327726:TC327726 ACQ327726:ACY327726 AMM327726:AMU327726 AWI327726:AWQ327726 BGE327726:BGM327726 BQA327726:BQI327726 BZW327726:CAE327726 CJS327726:CKA327726 CTO327726:CTW327726 DDK327726:DDS327726 DNG327726:DNO327726 DXC327726:DXK327726 EGY327726:EHG327726 EQU327726:ERC327726 FAQ327726:FAY327726 FKM327726:FKU327726 FUI327726:FUQ327726 GEE327726:GEM327726 GOA327726:GOI327726 GXW327726:GYE327726 HHS327726:HIA327726 HRO327726:HRW327726 IBK327726:IBS327726 ILG327726:ILO327726 IVC327726:IVK327726 JEY327726:JFG327726 JOU327726:JPC327726 JYQ327726:JYY327726 KIM327726:KIU327726 KSI327726:KSQ327726 LCE327726:LCM327726 LMA327726:LMI327726 LVW327726:LWE327726 MFS327726:MGA327726 MPO327726:MPW327726 MZK327726:MZS327726 NJG327726:NJO327726 NTC327726:NTK327726 OCY327726:ODG327726 OMU327726:ONC327726 OWQ327726:OWY327726 PGM327726:PGU327726 PQI327726:PQQ327726 QAE327726:QAM327726 QKA327726:QKI327726 QTW327726:QUE327726 RDS327726:REA327726 RNO327726:RNW327726 RXK327726:RXS327726 SHG327726:SHO327726 SRC327726:SRK327726 TAY327726:TBG327726 TKU327726:TLC327726 TUQ327726:TUY327726 UEM327726:UEU327726 UOI327726:UOQ327726 UYE327726:UYM327726 VIA327726:VII327726 VRW327726:VSE327726 WBS327726:WCA327726 WLO327726:WLW327726 WVK327726:WVS327726 C393262:K393262 IY393262:JG393262 SU393262:TC393262 ACQ393262:ACY393262 AMM393262:AMU393262 AWI393262:AWQ393262 BGE393262:BGM393262 BQA393262:BQI393262 BZW393262:CAE393262 CJS393262:CKA393262 CTO393262:CTW393262 DDK393262:DDS393262 DNG393262:DNO393262 DXC393262:DXK393262 EGY393262:EHG393262 EQU393262:ERC393262 FAQ393262:FAY393262 FKM393262:FKU393262 FUI393262:FUQ393262 GEE393262:GEM393262 GOA393262:GOI393262 GXW393262:GYE393262 HHS393262:HIA393262 HRO393262:HRW393262 IBK393262:IBS393262 ILG393262:ILO393262 IVC393262:IVK393262 JEY393262:JFG393262 JOU393262:JPC393262 JYQ393262:JYY393262 KIM393262:KIU393262 KSI393262:KSQ393262 LCE393262:LCM393262 LMA393262:LMI393262 LVW393262:LWE393262 MFS393262:MGA393262 MPO393262:MPW393262 MZK393262:MZS393262 NJG393262:NJO393262 NTC393262:NTK393262 OCY393262:ODG393262 OMU393262:ONC393262 OWQ393262:OWY393262 PGM393262:PGU393262 PQI393262:PQQ393262 QAE393262:QAM393262 QKA393262:QKI393262 QTW393262:QUE393262 RDS393262:REA393262 RNO393262:RNW393262 RXK393262:RXS393262 SHG393262:SHO393262 SRC393262:SRK393262 TAY393262:TBG393262 TKU393262:TLC393262 TUQ393262:TUY393262 UEM393262:UEU393262 UOI393262:UOQ393262 UYE393262:UYM393262 VIA393262:VII393262 VRW393262:VSE393262 WBS393262:WCA393262 WLO393262:WLW393262 WVK393262:WVS393262 C458798:K458798 IY458798:JG458798 SU458798:TC458798 ACQ458798:ACY458798 AMM458798:AMU458798 AWI458798:AWQ458798 BGE458798:BGM458798 BQA458798:BQI458798 BZW458798:CAE458798 CJS458798:CKA458798 CTO458798:CTW458798 DDK458798:DDS458798 DNG458798:DNO458798 DXC458798:DXK458798 EGY458798:EHG458798 EQU458798:ERC458798 FAQ458798:FAY458798 FKM458798:FKU458798 FUI458798:FUQ458798 GEE458798:GEM458798 GOA458798:GOI458798 GXW458798:GYE458798 HHS458798:HIA458798 HRO458798:HRW458798 IBK458798:IBS458798 ILG458798:ILO458798 IVC458798:IVK458798 JEY458798:JFG458798 JOU458798:JPC458798 JYQ458798:JYY458798 KIM458798:KIU458798 KSI458798:KSQ458798 LCE458798:LCM458798 LMA458798:LMI458798 LVW458798:LWE458798 MFS458798:MGA458798 MPO458798:MPW458798 MZK458798:MZS458798 NJG458798:NJO458798 NTC458798:NTK458798 OCY458798:ODG458798 OMU458798:ONC458798 OWQ458798:OWY458798 PGM458798:PGU458798 PQI458798:PQQ458798 QAE458798:QAM458798 QKA458798:QKI458798 QTW458798:QUE458798 RDS458798:REA458798 RNO458798:RNW458798 RXK458798:RXS458798 SHG458798:SHO458798 SRC458798:SRK458798 TAY458798:TBG458798 TKU458798:TLC458798 TUQ458798:TUY458798 UEM458798:UEU458798 UOI458798:UOQ458798 UYE458798:UYM458798 VIA458798:VII458798 VRW458798:VSE458798 WBS458798:WCA458798 WLO458798:WLW458798 WVK458798:WVS458798 C524334:K524334 IY524334:JG524334 SU524334:TC524334 ACQ524334:ACY524334 AMM524334:AMU524334 AWI524334:AWQ524334 BGE524334:BGM524334 BQA524334:BQI524334 BZW524334:CAE524334 CJS524334:CKA524334 CTO524334:CTW524334 DDK524334:DDS524334 DNG524334:DNO524334 DXC524334:DXK524334 EGY524334:EHG524334 EQU524334:ERC524334 FAQ524334:FAY524334 FKM524334:FKU524334 FUI524334:FUQ524334 GEE524334:GEM524334 GOA524334:GOI524334 GXW524334:GYE524334 HHS524334:HIA524334 HRO524334:HRW524334 IBK524334:IBS524334 ILG524334:ILO524334 IVC524334:IVK524334 JEY524334:JFG524334 JOU524334:JPC524334 JYQ524334:JYY524334 KIM524334:KIU524334 KSI524334:KSQ524334 LCE524334:LCM524334 LMA524334:LMI524334 LVW524334:LWE524334 MFS524334:MGA524334 MPO524334:MPW524334 MZK524334:MZS524334 NJG524334:NJO524334 NTC524334:NTK524334 OCY524334:ODG524334 OMU524334:ONC524334 OWQ524334:OWY524334 PGM524334:PGU524334 PQI524334:PQQ524334 QAE524334:QAM524334 QKA524334:QKI524334 QTW524334:QUE524334 RDS524334:REA524334 RNO524334:RNW524334 RXK524334:RXS524334 SHG524334:SHO524334 SRC524334:SRK524334 TAY524334:TBG524334 TKU524334:TLC524334 TUQ524334:TUY524334 UEM524334:UEU524334 UOI524334:UOQ524334 UYE524334:UYM524334 VIA524334:VII524334 VRW524334:VSE524334 WBS524334:WCA524334 WLO524334:WLW524334 WVK524334:WVS524334 C589870:K589870 IY589870:JG589870 SU589870:TC589870 ACQ589870:ACY589870 AMM589870:AMU589870 AWI589870:AWQ589870 BGE589870:BGM589870 BQA589870:BQI589870 BZW589870:CAE589870 CJS589870:CKA589870 CTO589870:CTW589870 DDK589870:DDS589870 DNG589870:DNO589870 DXC589870:DXK589870 EGY589870:EHG589870 EQU589870:ERC589870 FAQ589870:FAY589870 FKM589870:FKU589870 FUI589870:FUQ589870 GEE589870:GEM589870 GOA589870:GOI589870 GXW589870:GYE589870 HHS589870:HIA589870 HRO589870:HRW589870 IBK589870:IBS589870 ILG589870:ILO589870 IVC589870:IVK589870 JEY589870:JFG589870 JOU589870:JPC589870 JYQ589870:JYY589870 KIM589870:KIU589870 KSI589870:KSQ589870 LCE589870:LCM589870 LMA589870:LMI589870 LVW589870:LWE589870 MFS589870:MGA589870 MPO589870:MPW589870 MZK589870:MZS589870 NJG589870:NJO589870 NTC589870:NTK589870 OCY589870:ODG589870 OMU589870:ONC589870 OWQ589870:OWY589870 PGM589870:PGU589870 PQI589870:PQQ589870 QAE589870:QAM589870 QKA589870:QKI589870 QTW589870:QUE589870 RDS589870:REA589870 RNO589870:RNW589870 RXK589870:RXS589870 SHG589870:SHO589870 SRC589870:SRK589870 TAY589870:TBG589870 TKU589870:TLC589870 TUQ589870:TUY589870 UEM589870:UEU589870 UOI589870:UOQ589870 UYE589870:UYM589870 VIA589870:VII589870 VRW589870:VSE589870 WBS589870:WCA589870 WLO589870:WLW589870 WVK589870:WVS589870 C655406:K655406 IY655406:JG655406 SU655406:TC655406 ACQ655406:ACY655406 AMM655406:AMU655406 AWI655406:AWQ655406 BGE655406:BGM655406 BQA655406:BQI655406 BZW655406:CAE655406 CJS655406:CKA655406 CTO655406:CTW655406 DDK655406:DDS655406 DNG655406:DNO655406 DXC655406:DXK655406 EGY655406:EHG655406 EQU655406:ERC655406 FAQ655406:FAY655406 FKM655406:FKU655406 FUI655406:FUQ655406 GEE655406:GEM655406 GOA655406:GOI655406 GXW655406:GYE655406 HHS655406:HIA655406 HRO655406:HRW655406 IBK655406:IBS655406 ILG655406:ILO655406 IVC655406:IVK655406 JEY655406:JFG655406 JOU655406:JPC655406 JYQ655406:JYY655406 KIM655406:KIU655406 KSI655406:KSQ655406 LCE655406:LCM655406 LMA655406:LMI655406 LVW655406:LWE655406 MFS655406:MGA655406 MPO655406:MPW655406 MZK655406:MZS655406 NJG655406:NJO655406 NTC655406:NTK655406 OCY655406:ODG655406 OMU655406:ONC655406 OWQ655406:OWY655406 PGM655406:PGU655406 PQI655406:PQQ655406 QAE655406:QAM655406 QKA655406:QKI655406 QTW655406:QUE655406 RDS655406:REA655406 RNO655406:RNW655406 RXK655406:RXS655406 SHG655406:SHO655406 SRC655406:SRK655406 TAY655406:TBG655406 TKU655406:TLC655406 TUQ655406:TUY655406 UEM655406:UEU655406 UOI655406:UOQ655406 UYE655406:UYM655406 VIA655406:VII655406 VRW655406:VSE655406 WBS655406:WCA655406 WLO655406:WLW655406 WVK655406:WVS655406 C720942:K720942 IY720942:JG720942 SU720942:TC720942 ACQ720942:ACY720942 AMM720942:AMU720942 AWI720942:AWQ720942 BGE720942:BGM720942 BQA720942:BQI720942 BZW720942:CAE720942 CJS720942:CKA720942 CTO720942:CTW720942 DDK720942:DDS720942 DNG720942:DNO720942 DXC720942:DXK720942 EGY720942:EHG720942 EQU720942:ERC720942 FAQ720942:FAY720942 FKM720942:FKU720942 FUI720942:FUQ720942 GEE720942:GEM720942 GOA720942:GOI720942 GXW720942:GYE720942 HHS720942:HIA720942 HRO720942:HRW720942 IBK720942:IBS720942 ILG720942:ILO720942 IVC720942:IVK720942 JEY720942:JFG720942 JOU720942:JPC720942 JYQ720942:JYY720942 KIM720942:KIU720942 KSI720942:KSQ720942 LCE720942:LCM720942 LMA720942:LMI720942 LVW720942:LWE720942 MFS720942:MGA720942 MPO720942:MPW720942 MZK720942:MZS720942 NJG720942:NJO720942 NTC720942:NTK720942 OCY720942:ODG720942 OMU720942:ONC720942 OWQ720942:OWY720942 PGM720942:PGU720942 PQI720942:PQQ720942 QAE720942:QAM720942 QKA720942:QKI720942 QTW720942:QUE720942 RDS720942:REA720942 RNO720942:RNW720942 RXK720942:RXS720942 SHG720942:SHO720942 SRC720942:SRK720942 TAY720942:TBG720942 TKU720942:TLC720942 TUQ720942:TUY720942 UEM720942:UEU720942 UOI720942:UOQ720942 UYE720942:UYM720942 VIA720942:VII720942 VRW720942:VSE720942 WBS720942:WCA720942 WLO720942:WLW720942 WVK720942:WVS720942 C786478:K786478 IY786478:JG786478 SU786478:TC786478 ACQ786478:ACY786478 AMM786478:AMU786478 AWI786478:AWQ786478 BGE786478:BGM786478 BQA786478:BQI786478 BZW786478:CAE786478 CJS786478:CKA786478 CTO786478:CTW786478 DDK786478:DDS786478 DNG786478:DNO786478 DXC786478:DXK786478 EGY786478:EHG786478 EQU786478:ERC786478 FAQ786478:FAY786478 FKM786478:FKU786478 FUI786478:FUQ786478 GEE786478:GEM786478 GOA786478:GOI786478 GXW786478:GYE786478 HHS786478:HIA786478 HRO786478:HRW786478 IBK786478:IBS786478 ILG786478:ILO786478 IVC786478:IVK786478 JEY786478:JFG786478 JOU786478:JPC786478 JYQ786478:JYY786478 KIM786478:KIU786478 KSI786478:KSQ786478 LCE786478:LCM786478 LMA786478:LMI786478 LVW786478:LWE786478 MFS786478:MGA786478 MPO786478:MPW786478 MZK786478:MZS786478 NJG786478:NJO786478 NTC786478:NTK786478 OCY786478:ODG786478 OMU786478:ONC786478 OWQ786478:OWY786478 PGM786478:PGU786478 PQI786478:PQQ786478 QAE786478:QAM786478 QKA786478:QKI786478 QTW786478:QUE786478 RDS786478:REA786478 RNO786478:RNW786478 RXK786478:RXS786478 SHG786478:SHO786478 SRC786478:SRK786478 TAY786478:TBG786478 TKU786478:TLC786478 TUQ786478:TUY786478 UEM786478:UEU786478 UOI786478:UOQ786478 UYE786478:UYM786478 VIA786478:VII786478 VRW786478:VSE786478 WBS786478:WCA786478 WLO786478:WLW786478 WVK786478:WVS786478 C852014:K852014 IY852014:JG852014 SU852014:TC852014 ACQ852014:ACY852014 AMM852014:AMU852014 AWI852014:AWQ852014 BGE852014:BGM852014 BQA852014:BQI852014 BZW852014:CAE852014 CJS852014:CKA852014 CTO852014:CTW852014 DDK852014:DDS852014 DNG852014:DNO852014 DXC852014:DXK852014 EGY852014:EHG852014 EQU852014:ERC852014 FAQ852014:FAY852014 FKM852014:FKU852014 FUI852014:FUQ852014 GEE852014:GEM852014 GOA852014:GOI852014 GXW852014:GYE852014 HHS852014:HIA852014 HRO852014:HRW852014 IBK852014:IBS852014 ILG852014:ILO852014 IVC852014:IVK852014 JEY852014:JFG852014 JOU852014:JPC852014 JYQ852014:JYY852014 KIM852014:KIU852014 KSI852014:KSQ852014 LCE852014:LCM852014 LMA852014:LMI852014 LVW852014:LWE852014 MFS852014:MGA852014 MPO852014:MPW852014 MZK852014:MZS852014 NJG852014:NJO852014 NTC852014:NTK852014 OCY852014:ODG852014 OMU852014:ONC852014 OWQ852014:OWY852014 PGM852014:PGU852014 PQI852014:PQQ852014 QAE852014:QAM852014 QKA852014:QKI852014 QTW852014:QUE852014 RDS852014:REA852014 RNO852014:RNW852014 RXK852014:RXS852014 SHG852014:SHO852014 SRC852014:SRK852014 TAY852014:TBG852014 TKU852014:TLC852014 TUQ852014:TUY852014 UEM852014:UEU852014 UOI852014:UOQ852014 UYE852014:UYM852014 VIA852014:VII852014 VRW852014:VSE852014 WBS852014:WCA852014 WLO852014:WLW852014 WVK852014:WVS852014 C917550:K917550 IY917550:JG917550 SU917550:TC917550 ACQ917550:ACY917550 AMM917550:AMU917550 AWI917550:AWQ917550 BGE917550:BGM917550 BQA917550:BQI917550 BZW917550:CAE917550 CJS917550:CKA917550 CTO917550:CTW917550 DDK917550:DDS917550 DNG917550:DNO917550 DXC917550:DXK917550 EGY917550:EHG917550 EQU917550:ERC917550 FAQ917550:FAY917550 FKM917550:FKU917550 FUI917550:FUQ917550 GEE917550:GEM917550 GOA917550:GOI917550 GXW917550:GYE917550 HHS917550:HIA917550 HRO917550:HRW917550 IBK917550:IBS917550 ILG917550:ILO917550 IVC917550:IVK917550 JEY917550:JFG917550 JOU917550:JPC917550 JYQ917550:JYY917550 KIM917550:KIU917550 KSI917550:KSQ917550 LCE917550:LCM917550 LMA917550:LMI917550 LVW917550:LWE917550 MFS917550:MGA917550 MPO917550:MPW917550 MZK917550:MZS917550 NJG917550:NJO917550 NTC917550:NTK917550 OCY917550:ODG917550 OMU917550:ONC917550 OWQ917550:OWY917550 PGM917550:PGU917550 PQI917550:PQQ917550 QAE917550:QAM917550 QKA917550:QKI917550 QTW917550:QUE917550 RDS917550:REA917550 RNO917550:RNW917550 RXK917550:RXS917550 SHG917550:SHO917550 SRC917550:SRK917550 TAY917550:TBG917550 TKU917550:TLC917550 TUQ917550:TUY917550 UEM917550:UEU917550 UOI917550:UOQ917550 UYE917550:UYM917550 VIA917550:VII917550 VRW917550:VSE917550 WBS917550:WCA917550 WLO917550:WLW917550 WVK917550:WVS917550 C983086:K983086 IY983086:JG983086 SU983086:TC983086 ACQ983086:ACY983086 AMM983086:AMU983086 AWI983086:AWQ983086 BGE983086:BGM983086 BQA983086:BQI983086 BZW983086:CAE983086 CJS983086:CKA983086 CTO983086:CTW983086 DDK983086:DDS983086 DNG983086:DNO983086 DXC983086:DXK983086 EGY983086:EHG983086 EQU983086:ERC983086 FAQ983086:FAY983086 FKM983086:FKU983086 FUI983086:FUQ983086 GEE983086:GEM983086 GOA983086:GOI983086 GXW983086:GYE983086 HHS983086:HIA983086 HRO983086:HRW983086 IBK983086:IBS983086 ILG983086:ILO983086 IVC983086:IVK983086 JEY983086:JFG983086 JOU983086:JPC983086 JYQ983086:JYY983086 KIM983086:KIU983086 KSI983086:KSQ983086 LCE983086:LCM983086 LMA983086:LMI983086 LVW983086:LWE983086 MFS983086:MGA983086 MPO983086:MPW983086 MZK983086:MZS983086 NJG983086:NJO983086 NTC983086:NTK983086 OCY983086:ODG983086 OMU983086:ONC983086 OWQ983086:OWY983086 PGM983086:PGU983086 PQI983086:PQQ983086 QAE983086:QAM983086 QKA983086:QKI983086 QTW983086:QUE983086 RDS983086:REA983086 RNO983086:RNW983086 RXK983086:RXS983086 SHG983086:SHO983086 SRC983086:SRK983086 TAY983086:TBG983086 TKU983086:TLC983086 TUQ983086:TUY983086 UEM983086:UEU983086 UOI983086:UOQ983086 UYE983086:UYM983086 VIA983086:VII983086 VRW983086:VSE983086 WBS983086:WCA983086 WLO983086:WLW983086 WVK983086:WVS983086 C47:N47 IY47:JJ47 SU47:TF47 ACQ47:ADB47 AMM47:AMX47 AWI47:AWT47 BGE47:BGP47 BQA47:BQL47 BZW47:CAH47 CJS47:CKD47 CTO47:CTZ47 DDK47:DDV47 DNG47:DNR47 DXC47:DXN47 EGY47:EHJ47 EQU47:ERF47 FAQ47:FBB47 FKM47:FKX47 FUI47:FUT47 GEE47:GEP47 GOA47:GOL47 GXW47:GYH47 HHS47:HID47 HRO47:HRZ47 IBK47:IBV47 ILG47:ILR47 IVC47:IVN47 JEY47:JFJ47 JOU47:JPF47 JYQ47:JZB47 KIM47:KIX47 KSI47:KST47 LCE47:LCP47 LMA47:LML47 LVW47:LWH47 MFS47:MGD47 MPO47:MPZ47 MZK47:MZV47 NJG47:NJR47 NTC47:NTN47 OCY47:ODJ47 OMU47:ONF47 OWQ47:OXB47 PGM47:PGX47 PQI47:PQT47 QAE47:QAP47 QKA47:QKL47 QTW47:QUH47 RDS47:RED47 RNO47:RNZ47 RXK47:RXV47 SHG47:SHR47 SRC47:SRN47 TAY47:TBJ47 TKU47:TLF47 TUQ47:TVB47 UEM47:UEX47 UOI47:UOT47 UYE47:UYP47 VIA47:VIL47 VRW47:VSH47 WBS47:WCD47 WLO47:WLZ47 WVK47:WVV47 C65583:N65583 IY65583:JJ65583 SU65583:TF65583 ACQ65583:ADB65583 AMM65583:AMX65583 AWI65583:AWT65583 BGE65583:BGP65583 BQA65583:BQL65583 BZW65583:CAH65583 CJS65583:CKD65583 CTO65583:CTZ65583 DDK65583:DDV65583 DNG65583:DNR65583 DXC65583:DXN65583 EGY65583:EHJ65583 EQU65583:ERF65583 FAQ65583:FBB65583 FKM65583:FKX65583 FUI65583:FUT65583 GEE65583:GEP65583 GOA65583:GOL65583 GXW65583:GYH65583 HHS65583:HID65583 HRO65583:HRZ65583 IBK65583:IBV65583 ILG65583:ILR65583 IVC65583:IVN65583 JEY65583:JFJ65583 JOU65583:JPF65583 JYQ65583:JZB65583 KIM65583:KIX65583 KSI65583:KST65583 LCE65583:LCP65583 LMA65583:LML65583 LVW65583:LWH65583 MFS65583:MGD65583 MPO65583:MPZ65583 MZK65583:MZV65583 NJG65583:NJR65583 NTC65583:NTN65583 OCY65583:ODJ65583 OMU65583:ONF65583 OWQ65583:OXB65583 PGM65583:PGX65583 PQI65583:PQT65583 QAE65583:QAP65583 QKA65583:QKL65583 QTW65583:QUH65583 RDS65583:RED65583 RNO65583:RNZ65583 RXK65583:RXV65583 SHG65583:SHR65583 SRC65583:SRN65583 TAY65583:TBJ65583 TKU65583:TLF65583 TUQ65583:TVB65583 UEM65583:UEX65583 UOI65583:UOT65583 UYE65583:UYP65583 VIA65583:VIL65583 VRW65583:VSH65583 WBS65583:WCD65583 WLO65583:WLZ65583 WVK65583:WVV65583 C131119:N131119 IY131119:JJ131119 SU131119:TF131119 ACQ131119:ADB131119 AMM131119:AMX131119 AWI131119:AWT131119 BGE131119:BGP131119 BQA131119:BQL131119 BZW131119:CAH131119 CJS131119:CKD131119 CTO131119:CTZ131119 DDK131119:DDV131119 DNG131119:DNR131119 DXC131119:DXN131119 EGY131119:EHJ131119 EQU131119:ERF131119 FAQ131119:FBB131119 FKM131119:FKX131119 FUI131119:FUT131119 GEE131119:GEP131119 GOA131119:GOL131119 GXW131119:GYH131119 HHS131119:HID131119 HRO131119:HRZ131119 IBK131119:IBV131119 ILG131119:ILR131119 IVC131119:IVN131119 JEY131119:JFJ131119 JOU131119:JPF131119 JYQ131119:JZB131119 KIM131119:KIX131119 KSI131119:KST131119 LCE131119:LCP131119 LMA131119:LML131119 LVW131119:LWH131119 MFS131119:MGD131119 MPO131119:MPZ131119 MZK131119:MZV131119 NJG131119:NJR131119 NTC131119:NTN131119 OCY131119:ODJ131119 OMU131119:ONF131119 OWQ131119:OXB131119 PGM131119:PGX131119 PQI131119:PQT131119 QAE131119:QAP131119 QKA131119:QKL131119 QTW131119:QUH131119 RDS131119:RED131119 RNO131119:RNZ131119 RXK131119:RXV131119 SHG131119:SHR131119 SRC131119:SRN131119 TAY131119:TBJ131119 TKU131119:TLF131119 TUQ131119:TVB131119 UEM131119:UEX131119 UOI131119:UOT131119 UYE131119:UYP131119 VIA131119:VIL131119 VRW131119:VSH131119 WBS131119:WCD131119 WLO131119:WLZ131119 WVK131119:WVV131119 C196655:N196655 IY196655:JJ196655 SU196655:TF196655 ACQ196655:ADB196655 AMM196655:AMX196655 AWI196655:AWT196655 BGE196655:BGP196655 BQA196655:BQL196655 BZW196655:CAH196655 CJS196655:CKD196655 CTO196655:CTZ196655 DDK196655:DDV196655 DNG196655:DNR196655 DXC196655:DXN196655 EGY196655:EHJ196655 EQU196655:ERF196655 FAQ196655:FBB196655 FKM196655:FKX196655 FUI196655:FUT196655 GEE196655:GEP196655 GOA196655:GOL196655 GXW196655:GYH196655 HHS196655:HID196655 HRO196655:HRZ196655 IBK196655:IBV196655 ILG196655:ILR196655 IVC196655:IVN196655 JEY196655:JFJ196655 JOU196655:JPF196655 JYQ196655:JZB196655 KIM196655:KIX196655 KSI196655:KST196655 LCE196655:LCP196655 LMA196655:LML196655 LVW196655:LWH196655 MFS196655:MGD196655 MPO196655:MPZ196655 MZK196655:MZV196655 NJG196655:NJR196655 NTC196655:NTN196655 OCY196655:ODJ196655 OMU196655:ONF196655 OWQ196655:OXB196655 PGM196655:PGX196655 PQI196655:PQT196655 QAE196655:QAP196655 QKA196655:QKL196655 QTW196655:QUH196655 RDS196655:RED196655 RNO196655:RNZ196655 RXK196655:RXV196655 SHG196655:SHR196655 SRC196655:SRN196655 TAY196655:TBJ196655 TKU196655:TLF196655 TUQ196655:TVB196655 UEM196655:UEX196655 UOI196655:UOT196655 UYE196655:UYP196655 VIA196655:VIL196655 VRW196655:VSH196655 WBS196655:WCD196655 WLO196655:WLZ196655 WVK196655:WVV196655 C262191:N262191 IY262191:JJ262191 SU262191:TF262191 ACQ262191:ADB262191 AMM262191:AMX262191 AWI262191:AWT262191 BGE262191:BGP262191 BQA262191:BQL262191 BZW262191:CAH262191 CJS262191:CKD262191 CTO262191:CTZ262191 DDK262191:DDV262191 DNG262191:DNR262191 DXC262191:DXN262191 EGY262191:EHJ262191 EQU262191:ERF262191 FAQ262191:FBB262191 FKM262191:FKX262191 FUI262191:FUT262191 GEE262191:GEP262191 GOA262191:GOL262191 GXW262191:GYH262191 HHS262191:HID262191 HRO262191:HRZ262191 IBK262191:IBV262191 ILG262191:ILR262191 IVC262191:IVN262191 JEY262191:JFJ262191 JOU262191:JPF262191 JYQ262191:JZB262191 KIM262191:KIX262191 KSI262191:KST262191 LCE262191:LCP262191 LMA262191:LML262191 LVW262191:LWH262191 MFS262191:MGD262191 MPO262191:MPZ262191 MZK262191:MZV262191 NJG262191:NJR262191 NTC262191:NTN262191 OCY262191:ODJ262191 OMU262191:ONF262191 OWQ262191:OXB262191 PGM262191:PGX262191 PQI262191:PQT262191 QAE262191:QAP262191 QKA262191:QKL262191 QTW262191:QUH262191 RDS262191:RED262191 RNO262191:RNZ262191 RXK262191:RXV262191 SHG262191:SHR262191 SRC262191:SRN262191 TAY262191:TBJ262191 TKU262191:TLF262191 TUQ262191:TVB262191 UEM262191:UEX262191 UOI262191:UOT262191 UYE262191:UYP262191 VIA262191:VIL262191 VRW262191:VSH262191 WBS262191:WCD262191 WLO262191:WLZ262191 WVK262191:WVV262191 C327727:N327727 IY327727:JJ327727 SU327727:TF327727 ACQ327727:ADB327727 AMM327727:AMX327727 AWI327727:AWT327727 BGE327727:BGP327727 BQA327727:BQL327727 BZW327727:CAH327727 CJS327727:CKD327727 CTO327727:CTZ327727 DDK327727:DDV327727 DNG327727:DNR327727 DXC327727:DXN327727 EGY327727:EHJ327727 EQU327727:ERF327727 FAQ327727:FBB327727 FKM327727:FKX327727 FUI327727:FUT327727 GEE327727:GEP327727 GOA327727:GOL327727 GXW327727:GYH327727 HHS327727:HID327727 HRO327727:HRZ327727 IBK327727:IBV327727 ILG327727:ILR327727 IVC327727:IVN327727 JEY327727:JFJ327727 JOU327727:JPF327727 JYQ327727:JZB327727 KIM327727:KIX327727 KSI327727:KST327727 LCE327727:LCP327727 LMA327727:LML327727 LVW327727:LWH327727 MFS327727:MGD327727 MPO327727:MPZ327727 MZK327727:MZV327727 NJG327727:NJR327727 NTC327727:NTN327727 OCY327727:ODJ327727 OMU327727:ONF327727 OWQ327727:OXB327727 PGM327727:PGX327727 PQI327727:PQT327727 QAE327727:QAP327727 QKA327727:QKL327727 QTW327727:QUH327727 RDS327727:RED327727 RNO327727:RNZ327727 RXK327727:RXV327727 SHG327727:SHR327727 SRC327727:SRN327727 TAY327727:TBJ327727 TKU327727:TLF327727 TUQ327727:TVB327727 UEM327727:UEX327727 UOI327727:UOT327727 UYE327727:UYP327727 VIA327727:VIL327727 VRW327727:VSH327727 WBS327727:WCD327727 WLO327727:WLZ327727 WVK327727:WVV327727 C393263:N393263 IY393263:JJ393263 SU393263:TF393263 ACQ393263:ADB393263 AMM393263:AMX393263 AWI393263:AWT393263 BGE393263:BGP393263 BQA393263:BQL393263 BZW393263:CAH393263 CJS393263:CKD393263 CTO393263:CTZ393263 DDK393263:DDV393263 DNG393263:DNR393263 DXC393263:DXN393263 EGY393263:EHJ393263 EQU393263:ERF393263 FAQ393263:FBB393263 FKM393263:FKX393263 FUI393263:FUT393263 GEE393263:GEP393263 GOA393263:GOL393263 GXW393263:GYH393263 HHS393263:HID393263 HRO393263:HRZ393263 IBK393263:IBV393263 ILG393263:ILR393263 IVC393263:IVN393263 JEY393263:JFJ393263 JOU393263:JPF393263 JYQ393263:JZB393263 KIM393263:KIX393263 KSI393263:KST393263 LCE393263:LCP393263 LMA393263:LML393263 LVW393263:LWH393263 MFS393263:MGD393263 MPO393263:MPZ393263 MZK393263:MZV393263 NJG393263:NJR393263 NTC393263:NTN393263 OCY393263:ODJ393263 OMU393263:ONF393263 OWQ393263:OXB393263 PGM393263:PGX393263 PQI393263:PQT393263 QAE393263:QAP393263 QKA393263:QKL393263 QTW393263:QUH393263 RDS393263:RED393263 RNO393263:RNZ393263 RXK393263:RXV393263 SHG393263:SHR393263 SRC393263:SRN393263 TAY393263:TBJ393263 TKU393263:TLF393263 TUQ393263:TVB393263 UEM393263:UEX393263 UOI393263:UOT393263 UYE393263:UYP393263 VIA393263:VIL393263 VRW393263:VSH393263 WBS393263:WCD393263 WLO393263:WLZ393263 WVK393263:WVV393263 C458799:N458799 IY458799:JJ458799 SU458799:TF458799 ACQ458799:ADB458799 AMM458799:AMX458799 AWI458799:AWT458799 BGE458799:BGP458799 BQA458799:BQL458799 BZW458799:CAH458799 CJS458799:CKD458799 CTO458799:CTZ458799 DDK458799:DDV458799 DNG458799:DNR458799 DXC458799:DXN458799 EGY458799:EHJ458799 EQU458799:ERF458799 FAQ458799:FBB458799 FKM458799:FKX458799 FUI458799:FUT458799 GEE458799:GEP458799 GOA458799:GOL458799 GXW458799:GYH458799 HHS458799:HID458799 HRO458799:HRZ458799 IBK458799:IBV458799 ILG458799:ILR458799 IVC458799:IVN458799 JEY458799:JFJ458799 JOU458799:JPF458799 JYQ458799:JZB458799 KIM458799:KIX458799 KSI458799:KST458799 LCE458799:LCP458799 LMA458799:LML458799 LVW458799:LWH458799 MFS458799:MGD458799 MPO458799:MPZ458799 MZK458799:MZV458799 NJG458799:NJR458799 NTC458799:NTN458799 OCY458799:ODJ458799 OMU458799:ONF458799 OWQ458799:OXB458799 PGM458799:PGX458799 PQI458799:PQT458799 QAE458799:QAP458799 QKA458799:QKL458799 QTW458799:QUH458799 RDS458799:RED458799 RNO458799:RNZ458799 RXK458799:RXV458799 SHG458799:SHR458799 SRC458799:SRN458799 TAY458799:TBJ458799 TKU458799:TLF458799 TUQ458799:TVB458799 UEM458799:UEX458799 UOI458799:UOT458799 UYE458799:UYP458799 VIA458799:VIL458799 VRW458799:VSH458799 WBS458799:WCD458799 WLO458799:WLZ458799 WVK458799:WVV458799 C524335:N524335 IY524335:JJ524335 SU524335:TF524335 ACQ524335:ADB524335 AMM524335:AMX524335 AWI524335:AWT524335 BGE524335:BGP524335 BQA524335:BQL524335 BZW524335:CAH524335 CJS524335:CKD524335 CTO524335:CTZ524335 DDK524335:DDV524335 DNG524335:DNR524335 DXC524335:DXN524335 EGY524335:EHJ524335 EQU524335:ERF524335 FAQ524335:FBB524335 FKM524335:FKX524335 FUI524335:FUT524335 GEE524335:GEP524335 GOA524335:GOL524335 GXW524335:GYH524335 HHS524335:HID524335 HRO524335:HRZ524335 IBK524335:IBV524335 ILG524335:ILR524335 IVC524335:IVN524335 JEY524335:JFJ524335 JOU524335:JPF524335 JYQ524335:JZB524335 KIM524335:KIX524335 KSI524335:KST524335 LCE524335:LCP524335 LMA524335:LML524335 LVW524335:LWH524335 MFS524335:MGD524335 MPO524335:MPZ524335 MZK524335:MZV524335 NJG524335:NJR524335 NTC524335:NTN524335 OCY524335:ODJ524335 OMU524335:ONF524335 OWQ524335:OXB524335 PGM524335:PGX524335 PQI524335:PQT524335 QAE524335:QAP524335 QKA524335:QKL524335 QTW524335:QUH524335 RDS524335:RED524335 RNO524335:RNZ524335 RXK524335:RXV524335 SHG524335:SHR524335 SRC524335:SRN524335 TAY524335:TBJ524335 TKU524335:TLF524335 TUQ524335:TVB524335 UEM524335:UEX524335 UOI524335:UOT524335 UYE524335:UYP524335 VIA524335:VIL524335 VRW524335:VSH524335 WBS524335:WCD524335 WLO524335:WLZ524335 WVK524335:WVV524335 C589871:N589871 IY589871:JJ589871 SU589871:TF589871 ACQ589871:ADB589871 AMM589871:AMX589871 AWI589871:AWT589871 BGE589871:BGP589871 BQA589871:BQL589871 BZW589871:CAH589871 CJS589871:CKD589871 CTO589871:CTZ589871 DDK589871:DDV589871 DNG589871:DNR589871 DXC589871:DXN589871 EGY589871:EHJ589871 EQU589871:ERF589871 FAQ589871:FBB589871 FKM589871:FKX589871 FUI589871:FUT589871 GEE589871:GEP589871 GOA589871:GOL589871 GXW589871:GYH589871 HHS589871:HID589871 HRO589871:HRZ589871 IBK589871:IBV589871 ILG589871:ILR589871 IVC589871:IVN589871 JEY589871:JFJ589871 JOU589871:JPF589871 JYQ589871:JZB589871 KIM589871:KIX589871 KSI589871:KST589871 LCE589871:LCP589871 LMA589871:LML589871 LVW589871:LWH589871 MFS589871:MGD589871 MPO589871:MPZ589871 MZK589871:MZV589871 NJG589871:NJR589871 NTC589871:NTN589871 OCY589871:ODJ589871 OMU589871:ONF589871 OWQ589871:OXB589871 PGM589871:PGX589871 PQI589871:PQT589871 QAE589871:QAP589871 QKA589871:QKL589871 QTW589871:QUH589871 RDS589871:RED589871 RNO589871:RNZ589871 RXK589871:RXV589871 SHG589871:SHR589871 SRC589871:SRN589871 TAY589871:TBJ589871 TKU589871:TLF589871 TUQ589871:TVB589871 UEM589871:UEX589871 UOI589871:UOT589871 UYE589871:UYP589871 VIA589871:VIL589871 VRW589871:VSH589871 WBS589871:WCD589871 WLO589871:WLZ589871 WVK589871:WVV589871 C655407:N655407 IY655407:JJ655407 SU655407:TF655407 ACQ655407:ADB655407 AMM655407:AMX655407 AWI655407:AWT655407 BGE655407:BGP655407 BQA655407:BQL655407 BZW655407:CAH655407 CJS655407:CKD655407 CTO655407:CTZ655407 DDK655407:DDV655407 DNG655407:DNR655407 DXC655407:DXN655407 EGY655407:EHJ655407 EQU655407:ERF655407 FAQ655407:FBB655407 FKM655407:FKX655407 FUI655407:FUT655407 GEE655407:GEP655407 GOA655407:GOL655407 GXW655407:GYH655407 HHS655407:HID655407 HRO655407:HRZ655407 IBK655407:IBV655407 ILG655407:ILR655407 IVC655407:IVN655407 JEY655407:JFJ655407 JOU655407:JPF655407 JYQ655407:JZB655407 KIM655407:KIX655407 KSI655407:KST655407 LCE655407:LCP655407 LMA655407:LML655407 LVW655407:LWH655407 MFS655407:MGD655407 MPO655407:MPZ655407 MZK655407:MZV655407 NJG655407:NJR655407 NTC655407:NTN655407 OCY655407:ODJ655407 OMU655407:ONF655407 OWQ655407:OXB655407 PGM655407:PGX655407 PQI655407:PQT655407 QAE655407:QAP655407 QKA655407:QKL655407 QTW655407:QUH655407 RDS655407:RED655407 RNO655407:RNZ655407 RXK655407:RXV655407 SHG655407:SHR655407 SRC655407:SRN655407 TAY655407:TBJ655407 TKU655407:TLF655407 TUQ655407:TVB655407 UEM655407:UEX655407 UOI655407:UOT655407 UYE655407:UYP655407 VIA655407:VIL655407 VRW655407:VSH655407 WBS655407:WCD655407 WLO655407:WLZ655407 WVK655407:WVV655407 C720943:N720943 IY720943:JJ720943 SU720943:TF720943 ACQ720943:ADB720943 AMM720943:AMX720943 AWI720943:AWT720943 BGE720943:BGP720943 BQA720943:BQL720943 BZW720943:CAH720943 CJS720943:CKD720943 CTO720943:CTZ720943 DDK720943:DDV720943 DNG720943:DNR720943 DXC720943:DXN720943 EGY720943:EHJ720943 EQU720943:ERF720943 FAQ720943:FBB720943 FKM720943:FKX720943 FUI720943:FUT720943 GEE720943:GEP720943 GOA720943:GOL720943 GXW720943:GYH720943 HHS720943:HID720943 HRO720943:HRZ720943 IBK720943:IBV720943 ILG720943:ILR720943 IVC720943:IVN720943 JEY720943:JFJ720943 JOU720943:JPF720943 JYQ720943:JZB720943 KIM720943:KIX720943 KSI720943:KST720943 LCE720943:LCP720943 LMA720943:LML720943 LVW720943:LWH720943 MFS720943:MGD720943 MPO720943:MPZ720943 MZK720943:MZV720943 NJG720943:NJR720943 NTC720943:NTN720943 OCY720943:ODJ720943 OMU720943:ONF720943 OWQ720943:OXB720943 PGM720943:PGX720943 PQI720943:PQT720943 QAE720943:QAP720943 QKA720943:QKL720943 QTW720943:QUH720943 RDS720943:RED720943 RNO720943:RNZ720943 RXK720943:RXV720943 SHG720943:SHR720943 SRC720943:SRN720943 TAY720943:TBJ720943 TKU720943:TLF720943 TUQ720943:TVB720943 UEM720943:UEX720943 UOI720943:UOT720943 UYE720943:UYP720943 VIA720943:VIL720943 VRW720943:VSH720943 WBS720943:WCD720943 WLO720943:WLZ720943 WVK720943:WVV720943 C786479:N786479 IY786479:JJ786479 SU786479:TF786479 ACQ786479:ADB786479 AMM786479:AMX786479 AWI786479:AWT786479 BGE786479:BGP786479 BQA786479:BQL786479 BZW786479:CAH786479 CJS786479:CKD786479 CTO786479:CTZ786479 DDK786479:DDV786479 DNG786479:DNR786479 DXC786479:DXN786479 EGY786479:EHJ786479 EQU786479:ERF786479 FAQ786479:FBB786479 FKM786479:FKX786479 FUI786479:FUT786479 GEE786479:GEP786479 GOA786479:GOL786479 GXW786479:GYH786479 HHS786479:HID786479 HRO786479:HRZ786479 IBK786479:IBV786479 ILG786479:ILR786479 IVC786479:IVN786479 JEY786479:JFJ786479 JOU786479:JPF786479 JYQ786479:JZB786479 KIM786479:KIX786479 KSI786479:KST786479 LCE786479:LCP786479 LMA786479:LML786479 LVW786479:LWH786479 MFS786479:MGD786479 MPO786479:MPZ786479 MZK786479:MZV786479 NJG786479:NJR786479 NTC786479:NTN786479 OCY786479:ODJ786479 OMU786479:ONF786479 OWQ786479:OXB786479 PGM786479:PGX786479 PQI786479:PQT786479 QAE786479:QAP786479 QKA786479:QKL786479 QTW786479:QUH786479 RDS786479:RED786479 RNO786479:RNZ786479 RXK786479:RXV786479 SHG786479:SHR786479 SRC786479:SRN786479 TAY786479:TBJ786479 TKU786479:TLF786479 TUQ786479:TVB786479 UEM786479:UEX786479 UOI786479:UOT786479 UYE786479:UYP786479 VIA786479:VIL786479 VRW786479:VSH786479 WBS786479:WCD786479 WLO786479:WLZ786479 WVK786479:WVV786479 C852015:N852015 IY852015:JJ852015 SU852015:TF852015 ACQ852015:ADB852015 AMM852015:AMX852015 AWI852015:AWT852015 BGE852015:BGP852015 BQA852015:BQL852015 BZW852015:CAH852015 CJS852015:CKD852015 CTO852015:CTZ852015 DDK852015:DDV852015 DNG852015:DNR852015 DXC852015:DXN852015 EGY852015:EHJ852015 EQU852015:ERF852015 FAQ852015:FBB852015 FKM852015:FKX852015 FUI852015:FUT852015 GEE852015:GEP852015 GOA852015:GOL852015 GXW852015:GYH852015 HHS852015:HID852015 HRO852015:HRZ852015 IBK852015:IBV852015 ILG852015:ILR852015 IVC852015:IVN852015 JEY852015:JFJ852015 JOU852015:JPF852015 JYQ852015:JZB852015 KIM852015:KIX852015 KSI852015:KST852015 LCE852015:LCP852015 LMA852015:LML852015 LVW852015:LWH852015 MFS852015:MGD852015 MPO852015:MPZ852015 MZK852015:MZV852015 NJG852015:NJR852015 NTC852015:NTN852015 OCY852015:ODJ852015 OMU852015:ONF852015 OWQ852015:OXB852015 PGM852015:PGX852015 PQI852015:PQT852015 QAE852015:QAP852015 QKA852015:QKL852015 QTW852015:QUH852015 RDS852015:RED852015 RNO852015:RNZ852015 RXK852015:RXV852015 SHG852015:SHR852015 SRC852015:SRN852015 TAY852015:TBJ852015 TKU852015:TLF852015 TUQ852015:TVB852015 UEM852015:UEX852015 UOI852015:UOT852015 UYE852015:UYP852015 VIA852015:VIL852015 VRW852015:VSH852015 WBS852015:WCD852015 WLO852015:WLZ852015 WVK852015:WVV852015 C917551:N917551 IY917551:JJ917551 SU917551:TF917551 ACQ917551:ADB917551 AMM917551:AMX917551 AWI917551:AWT917551 BGE917551:BGP917551 BQA917551:BQL917551 BZW917551:CAH917551 CJS917551:CKD917551 CTO917551:CTZ917551 DDK917551:DDV917551 DNG917551:DNR917551 DXC917551:DXN917551 EGY917551:EHJ917551 EQU917551:ERF917551 FAQ917551:FBB917551 FKM917551:FKX917551 FUI917551:FUT917551 GEE917551:GEP917551 GOA917551:GOL917551 GXW917551:GYH917551 HHS917551:HID917551 HRO917551:HRZ917551 IBK917551:IBV917551 ILG917551:ILR917551 IVC917551:IVN917551 JEY917551:JFJ917551 JOU917551:JPF917551 JYQ917551:JZB917551 KIM917551:KIX917551 KSI917551:KST917551 LCE917551:LCP917551 LMA917551:LML917551 LVW917551:LWH917551 MFS917551:MGD917551 MPO917551:MPZ917551 MZK917551:MZV917551 NJG917551:NJR917551 NTC917551:NTN917551 OCY917551:ODJ917551 OMU917551:ONF917551 OWQ917551:OXB917551 PGM917551:PGX917551 PQI917551:PQT917551 QAE917551:QAP917551 QKA917551:QKL917551 QTW917551:QUH917551 RDS917551:RED917551 RNO917551:RNZ917551 RXK917551:RXV917551 SHG917551:SHR917551 SRC917551:SRN917551 TAY917551:TBJ917551 TKU917551:TLF917551 TUQ917551:TVB917551 UEM917551:UEX917551 UOI917551:UOT917551 UYE917551:UYP917551 VIA917551:VIL917551 VRW917551:VSH917551 WBS917551:WCD917551 WLO917551:WLZ917551 WVK917551:WVV917551 C983087:N983087 IY983087:JJ983087 SU983087:TF983087 ACQ983087:ADB983087 AMM983087:AMX983087 AWI983087:AWT983087 BGE983087:BGP983087 BQA983087:BQL983087 BZW983087:CAH983087 CJS983087:CKD983087 CTO983087:CTZ983087 DDK983087:DDV983087 DNG983087:DNR983087 DXC983087:DXN983087 EGY983087:EHJ983087 EQU983087:ERF983087 FAQ983087:FBB983087 FKM983087:FKX983087 FUI983087:FUT983087 GEE983087:GEP983087 GOA983087:GOL983087 GXW983087:GYH983087 HHS983087:HID983087 HRO983087:HRZ983087 IBK983087:IBV983087 ILG983087:ILR983087 IVC983087:IVN983087 JEY983087:JFJ983087 JOU983087:JPF983087 JYQ983087:JZB983087 KIM983087:KIX983087 KSI983087:KST983087 LCE983087:LCP983087 LMA983087:LML983087 LVW983087:LWH983087 MFS983087:MGD983087 MPO983087:MPZ983087 MZK983087:MZV983087 NJG983087:NJR983087 NTC983087:NTN983087 OCY983087:ODJ983087 OMU983087:ONF983087 OWQ983087:OXB983087 PGM983087:PGX983087 PQI983087:PQT983087 QAE983087:QAP983087 QKA983087:QKL983087 QTW983087:QUH983087 RDS983087:RED983087 RNO983087:RNZ983087 RXK983087:RXV983087 SHG983087:SHR983087 SRC983087:SRN983087 TAY983087:TBJ983087 TKU983087:TLF983087 TUQ983087:TVB983087 UEM983087:UEX983087 UOI983087:UOT983087 UYE983087:UYP983087 VIA983087:VIL983087 VRW983087:VSH983087 WBS983087:WCD983087 WLO983087:WLZ983087 WVK983087:WVV983087 C48:J48 IY48:JF48 SU48:TB48 ACQ48:ACX48 AMM48:AMT48 AWI48:AWP48 BGE48:BGL48 BQA48:BQH48 BZW48:CAD48 CJS48:CJZ48 CTO48:CTV48 DDK48:DDR48 DNG48:DNN48 DXC48:DXJ48 EGY48:EHF48 EQU48:ERB48 FAQ48:FAX48 FKM48:FKT48 FUI48:FUP48 GEE48:GEL48 GOA48:GOH48 GXW48:GYD48 HHS48:HHZ48 HRO48:HRV48 IBK48:IBR48 ILG48:ILN48 IVC48:IVJ48 JEY48:JFF48 JOU48:JPB48 JYQ48:JYX48 KIM48:KIT48 KSI48:KSP48 LCE48:LCL48 LMA48:LMH48 LVW48:LWD48 MFS48:MFZ48 MPO48:MPV48 MZK48:MZR48 NJG48:NJN48 NTC48:NTJ48 OCY48:ODF48 OMU48:ONB48 OWQ48:OWX48 PGM48:PGT48 PQI48:PQP48 QAE48:QAL48 QKA48:QKH48 QTW48:QUD48 RDS48:RDZ48 RNO48:RNV48 RXK48:RXR48 SHG48:SHN48 SRC48:SRJ48 TAY48:TBF48 TKU48:TLB48 TUQ48:TUX48 UEM48:UET48 UOI48:UOP48 UYE48:UYL48 VIA48:VIH48 VRW48:VSD48 WBS48:WBZ48 WLO48:WLV48 WVK48:WVR48 C65584:J65584 IY65584:JF65584 SU65584:TB65584 ACQ65584:ACX65584 AMM65584:AMT65584 AWI65584:AWP65584 BGE65584:BGL65584 BQA65584:BQH65584 BZW65584:CAD65584 CJS65584:CJZ65584 CTO65584:CTV65584 DDK65584:DDR65584 DNG65584:DNN65584 DXC65584:DXJ65584 EGY65584:EHF65584 EQU65584:ERB65584 FAQ65584:FAX65584 FKM65584:FKT65584 FUI65584:FUP65584 GEE65584:GEL65584 GOA65584:GOH65584 GXW65584:GYD65584 HHS65584:HHZ65584 HRO65584:HRV65584 IBK65584:IBR65584 ILG65584:ILN65584 IVC65584:IVJ65584 JEY65584:JFF65584 JOU65584:JPB65584 JYQ65584:JYX65584 KIM65584:KIT65584 KSI65584:KSP65584 LCE65584:LCL65584 LMA65584:LMH65584 LVW65584:LWD65584 MFS65584:MFZ65584 MPO65584:MPV65584 MZK65584:MZR65584 NJG65584:NJN65584 NTC65584:NTJ65584 OCY65584:ODF65584 OMU65584:ONB65584 OWQ65584:OWX65584 PGM65584:PGT65584 PQI65584:PQP65584 QAE65584:QAL65584 QKA65584:QKH65584 QTW65584:QUD65584 RDS65584:RDZ65584 RNO65584:RNV65584 RXK65584:RXR65584 SHG65584:SHN65584 SRC65584:SRJ65584 TAY65584:TBF65584 TKU65584:TLB65584 TUQ65584:TUX65584 UEM65584:UET65584 UOI65584:UOP65584 UYE65584:UYL65584 VIA65584:VIH65584 VRW65584:VSD65584 WBS65584:WBZ65584 WLO65584:WLV65584 WVK65584:WVR65584 C131120:J131120 IY131120:JF131120 SU131120:TB131120 ACQ131120:ACX131120 AMM131120:AMT131120 AWI131120:AWP131120 BGE131120:BGL131120 BQA131120:BQH131120 BZW131120:CAD131120 CJS131120:CJZ131120 CTO131120:CTV131120 DDK131120:DDR131120 DNG131120:DNN131120 DXC131120:DXJ131120 EGY131120:EHF131120 EQU131120:ERB131120 FAQ131120:FAX131120 FKM131120:FKT131120 FUI131120:FUP131120 GEE131120:GEL131120 GOA131120:GOH131120 GXW131120:GYD131120 HHS131120:HHZ131120 HRO131120:HRV131120 IBK131120:IBR131120 ILG131120:ILN131120 IVC131120:IVJ131120 JEY131120:JFF131120 JOU131120:JPB131120 JYQ131120:JYX131120 KIM131120:KIT131120 KSI131120:KSP131120 LCE131120:LCL131120 LMA131120:LMH131120 LVW131120:LWD131120 MFS131120:MFZ131120 MPO131120:MPV131120 MZK131120:MZR131120 NJG131120:NJN131120 NTC131120:NTJ131120 OCY131120:ODF131120 OMU131120:ONB131120 OWQ131120:OWX131120 PGM131120:PGT131120 PQI131120:PQP131120 QAE131120:QAL131120 QKA131120:QKH131120 QTW131120:QUD131120 RDS131120:RDZ131120 RNO131120:RNV131120 RXK131120:RXR131120 SHG131120:SHN131120 SRC131120:SRJ131120 TAY131120:TBF131120 TKU131120:TLB131120 TUQ131120:TUX131120 UEM131120:UET131120 UOI131120:UOP131120 UYE131120:UYL131120 VIA131120:VIH131120 VRW131120:VSD131120 WBS131120:WBZ131120 WLO131120:WLV131120 WVK131120:WVR131120 C196656:J196656 IY196656:JF196656 SU196656:TB196656 ACQ196656:ACX196656 AMM196656:AMT196656 AWI196656:AWP196656 BGE196656:BGL196656 BQA196656:BQH196656 BZW196656:CAD196656 CJS196656:CJZ196656 CTO196656:CTV196656 DDK196656:DDR196656 DNG196656:DNN196656 DXC196656:DXJ196656 EGY196656:EHF196656 EQU196656:ERB196656 FAQ196656:FAX196656 FKM196656:FKT196656 FUI196656:FUP196656 GEE196656:GEL196656 GOA196656:GOH196656 GXW196656:GYD196656 HHS196656:HHZ196656 HRO196656:HRV196656 IBK196656:IBR196656 ILG196656:ILN196656 IVC196656:IVJ196656 JEY196656:JFF196656 JOU196656:JPB196656 JYQ196656:JYX196656 KIM196656:KIT196656 KSI196656:KSP196656 LCE196656:LCL196656 LMA196656:LMH196656 LVW196656:LWD196656 MFS196656:MFZ196656 MPO196656:MPV196656 MZK196656:MZR196656 NJG196656:NJN196656 NTC196656:NTJ196656 OCY196656:ODF196656 OMU196656:ONB196656 OWQ196656:OWX196656 PGM196656:PGT196656 PQI196656:PQP196656 QAE196656:QAL196656 QKA196656:QKH196656 QTW196656:QUD196656 RDS196656:RDZ196656 RNO196656:RNV196656 RXK196656:RXR196656 SHG196656:SHN196656 SRC196656:SRJ196656 TAY196656:TBF196656 TKU196656:TLB196656 TUQ196656:TUX196656 UEM196656:UET196656 UOI196656:UOP196656 UYE196656:UYL196656 VIA196656:VIH196656 VRW196656:VSD196656 WBS196656:WBZ196656 WLO196656:WLV196656 WVK196656:WVR196656 C262192:J262192 IY262192:JF262192 SU262192:TB262192 ACQ262192:ACX262192 AMM262192:AMT262192 AWI262192:AWP262192 BGE262192:BGL262192 BQA262192:BQH262192 BZW262192:CAD262192 CJS262192:CJZ262192 CTO262192:CTV262192 DDK262192:DDR262192 DNG262192:DNN262192 DXC262192:DXJ262192 EGY262192:EHF262192 EQU262192:ERB262192 FAQ262192:FAX262192 FKM262192:FKT262192 FUI262192:FUP262192 GEE262192:GEL262192 GOA262192:GOH262192 GXW262192:GYD262192 HHS262192:HHZ262192 HRO262192:HRV262192 IBK262192:IBR262192 ILG262192:ILN262192 IVC262192:IVJ262192 JEY262192:JFF262192 JOU262192:JPB262192 JYQ262192:JYX262192 KIM262192:KIT262192 KSI262192:KSP262192 LCE262192:LCL262192 LMA262192:LMH262192 LVW262192:LWD262192 MFS262192:MFZ262192 MPO262192:MPV262192 MZK262192:MZR262192 NJG262192:NJN262192 NTC262192:NTJ262192 OCY262192:ODF262192 OMU262192:ONB262192 OWQ262192:OWX262192 PGM262192:PGT262192 PQI262192:PQP262192 QAE262192:QAL262192 QKA262192:QKH262192 QTW262192:QUD262192 RDS262192:RDZ262192 RNO262192:RNV262192 RXK262192:RXR262192 SHG262192:SHN262192 SRC262192:SRJ262192 TAY262192:TBF262192 TKU262192:TLB262192 TUQ262192:TUX262192 UEM262192:UET262192 UOI262192:UOP262192 UYE262192:UYL262192 VIA262192:VIH262192 VRW262192:VSD262192 WBS262192:WBZ262192 WLO262192:WLV262192 WVK262192:WVR262192 C327728:J327728 IY327728:JF327728 SU327728:TB327728 ACQ327728:ACX327728 AMM327728:AMT327728 AWI327728:AWP327728 BGE327728:BGL327728 BQA327728:BQH327728 BZW327728:CAD327728 CJS327728:CJZ327728 CTO327728:CTV327728 DDK327728:DDR327728 DNG327728:DNN327728 DXC327728:DXJ327728 EGY327728:EHF327728 EQU327728:ERB327728 FAQ327728:FAX327728 FKM327728:FKT327728 FUI327728:FUP327728 GEE327728:GEL327728 GOA327728:GOH327728 GXW327728:GYD327728 HHS327728:HHZ327728 HRO327728:HRV327728 IBK327728:IBR327728 ILG327728:ILN327728 IVC327728:IVJ327728 JEY327728:JFF327728 JOU327728:JPB327728 JYQ327728:JYX327728 KIM327728:KIT327728 KSI327728:KSP327728 LCE327728:LCL327728 LMA327728:LMH327728 LVW327728:LWD327728 MFS327728:MFZ327728 MPO327728:MPV327728 MZK327728:MZR327728 NJG327728:NJN327728 NTC327728:NTJ327728 OCY327728:ODF327728 OMU327728:ONB327728 OWQ327728:OWX327728 PGM327728:PGT327728 PQI327728:PQP327728 QAE327728:QAL327728 QKA327728:QKH327728 QTW327728:QUD327728 RDS327728:RDZ327728 RNO327728:RNV327728 RXK327728:RXR327728 SHG327728:SHN327728 SRC327728:SRJ327728 TAY327728:TBF327728 TKU327728:TLB327728 TUQ327728:TUX327728 UEM327728:UET327728 UOI327728:UOP327728 UYE327728:UYL327728 VIA327728:VIH327728 VRW327728:VSD327728 WBS327728:WBZ327728 WLO327728:WLV327728 WVK327728:WVR327728 C393264:J393264 IY393264:JF393264 SU393264:TB393264 ACQ393264:ACX393264 AMM393264:AMT393264 AWI393264:AWP393264 BGE393264:BGL393264 BQA393264:BQH393264 BZW393264:CAD393264 CJS393264:CJZ393264 CTO393264:CTV393264 DDK393264:DDR393264 DNG393264:DNN393264 DXC393264:DXJ393264 EGY393264:EHF393264 EQU393264:ERB393264 FAQ393264:FAX393264 FKM393264:FKT393264 FUI393264:FUP393264 GEE393264:GEL393264 GOA393264:GOH393264 GXW393264:GYD393264 HHS393264:HHZ393264 HRO393264:HRV393264 IBK393264:IBR393264 ILG393264:ILN393264 IVC393264:IVJ393264 JEY393264:JFF393264 JOU393264:JPB393264 JYQ393264:JYX393264 KIM393264:KIT393264 KSI393264:KSP393264 LCE393264:LCL393264 LMA393264:LMH393264 LVW393264:LWD393264 MFS393264:MFZ393264 MPO393264:MPV393264 MZK393264:MZR393264 NJG393264:NJN393264 NTC393264:NTJ393264 OCY393264:ODF393264 OMU393264:ONB393264 OWQ393264:OWX393264 PGM393264:PGT393264 PQI393264:PQP393264 QAE393264:QAL393264 QKA393264:QKH393264 QTW393264:QUD393264 RDS393264:RDZ393264 RNO393264:RNV393264 RXK393264:RXR393264 SHG393264:SHN393264 SRC393264:SRJ393264 TAY393264:TBF393264 TKU393264:TLB393264 TUQ393264:TUX393264 UEM393264:UET393264 UOI393264:UOP393264 UYE393264:UYL393264 VIA393264:VIH393264 VRW393264:VSD393264 WBS393264:WBZ393264 WLO393264:WLV393264 WVK393264:WVR393264 C458800:J458800 IY458800:JF458800 SU458800:TB458800 ACQ458800:ACX458800 AMM458800:AMT458800 AWI458800:AWP458800 BGE458800:BGL458800 BQA458800:BQH458800 BZW458800:CAD458800 CJS458800:CJZ458800 CTO458800:CTV458800 DDK458800:DDR458800 DNG458800:DNN458800 DXC458800:DXJ458800 EGY458800:EHF458800 EQU458800:ERB458800 FAQ458800:FAX458800 FKM458800:FKT458800 FUI458800:FUP458800 GEE458800:GEL458800 GOA458800:GOH458800 GXW458800:GYD458800 HHS458800:HHZ458800 HRO458800:HRV458800 IBK458800:IBR458800 ILG458800:ILN458800 IVC458800:IVJ458800 JEY458800:JFF458800 JOU458800:JPB458800 JYQ458800:JYX458800 KIM458800:KIT458800 KSI458800:KSP458800 LCE458800:LCL458800 LMA458800:LMH458800 LVW458800:LWD458800 MFS458800:MFZ458800 MPO458800:MPV458800 MZK458800:MZR458800 NJG458800:NJN458800 NTC458800:NTJ458800 OCY458800:ODF458800 OMU458800:ONB458800 OWQ458800:OWX458800 PGM458800:PGT458800 PQI458800:PQP458800 QAE458800:QAL458800 QKA458800:QKH458800 QTW458800:QUD458800 RDS458800:RDZ458800 RNO458800:RNV458800 RXK458800:RXR458800 SHG458800:SHN458800 SRC458800:SRJ458800 TAY458800:TBF458800 TKU458800:TLB458800 TUQ458800:TUX458800 UEM458800:UET458800 UOI458800:UOP458800 UYE458800:UYL458800 VIA458800:VIH458800 VRW458800:VSD458800 WBS458800:WBZ458800 WLO458800:WLV458800 WVK458800:WVR458800 C524336:J524336 IY524336:JF524336 SU524336:TB524336 ACQ524336:ACX524336 AMM524336:AMT524336 AWI524336:AWP524336 BGE524336:BGL524336 BQA524336:BQH524336 BZW524336:CAD524336 CJS524336:CJZ524336 CTO524336:CTV524336 DDK524336:DDR524336 DNG524336:DNN524336 DXC524336:DXJ524336 EGY524336:EHF524336 EQU524336:ERB524336 FAQ524336:FAX524336 FKM524336:FKT524336 FUI524336:FUP524336 GEE524336:GEL524336 GOA524336:GOH524336 GXW524336:GYD524336 HHS524336:HHZ524336 HRO524336:HRV524336 IBK524336:IBR524336 ILG524336:ILN524336 IVC524336:IVJ524336 JEY524336:JFF524336 JOU524336:JPB524336 JYQ524336:JYX524336 KIM524336:KIT524336 KSI524336:KSP524336 LCE524336:LCL524336 LMA524336:LMH524336 LVW524336:LWD524336 MFS524336:MFZ524336 MPO524336:MPV524336 MZK524336:MZR524336 NJG524336:NJN524336 NTC524336:NTJ524336 OCY524336:ODF524336 OMU524336:ONB524336 OWQ524336:OWX524336 PGM524336:PGT524336 PQI524336:PQP524336 QAE524336:QAL524336 QKA524336:QKH524336 QTW524336:QUD524336 RDS524336:RDZ524336 RNO524336:RNV524336 RXK524336:RXR524336 SHG524336:SHN524336 SRC524336:SRJ524336 TAY524336:TBF524336 TKU524336:TLB524336 TUQ524336:TUX524336 UEM524336:UET524336 UOI524336:UOP524336 UYE524336:UYL524336 VIA524336:VIH524336 VRW524336:VSD524336 WBS524336:WBZ524336 WLO524336:WLV524336 WVK524336:WVR524336 C589872:J589872 IY589872:JF589872 SU589872:TB589872 ACQ589872:ACX589872 AMM589872:AMT589872 AWI589872:AWP589872 BGE589872:BGL589872 BQA589872:BQH589872 BZW589872:CAD589872 CJS589872:CJZ589872 CTO589872:CTV589872 DDK589872:DDR589872 DNG589872:DNN589872 DXC589872:DXJ589872 EGY589872:EHF589872 EQU589872:ERB589872 FAQ589872:FAX589872 FKM589872:FKT589872 FUI589872:FUP589872 GEE589872:GEL589872 GOA589872:GOH589872 GXW589872:GYD589872 HHS589872:HHZ589872 HRO589872:HRV589872 IBK589872:IBR589872 ILG589872:ILN589872 IVC589872:IVJ589872 JEY589872:JFF589872 JOU589872:JPB589872 JYQ589872:JYX589872 KIM589872:KIT589872 KSI589872:KSP589872 LCE589872:LCL589872 LMA589872:LMH589872 LVW589872:LWD589872 MFS589872:MFZ589872 MPO589872:MPV589872 MZK589872:MZR589872 NJG589872:NJN589872 NTC589872:NTJ589872 OCY589872:ODF589872 OMU589872:ONB589872 OWQ589872:OWX589872 PGM589872:PGT589872 PQI589872:PQP589872 QAE589872:QAL589872 QKA589872:QKH589872 QTW589872:QUD589872 RDS589872:RDZ589872 RNO589872:RNV589872 RXK589872:RXR589872 SHG589872:SHN589872 SRC589872:SRJ589872 TAY589872:TBF589872 TKU589872:TLB589872 TUQ589872:TUX589872 UEM589872:UET589872 UOI589872:UOP589872 UYE589872:UYL589872 VIA589872:VIH589872 VRW589872:VSD589872 WBS589872:WBZ589872 WLO589872:WLV589872 WVK589872:WVR589872 C655408:J655408 IY655408:JF655408 SU655408:TB655408 ACQ655408:ACX655408 AMM655408:AMT655408 AWI655408:AWP655408 BGE655408:BGL655408 BQA655408:BQH655408 BZW655408:CAD655408 CJS655408:CJZ655408 CTO655408:CTV655408 DDK655408:DDR655408 DNG655408:DNN655408 DXC655408:DXJ655408 EGY655408:EHF655408 EQU655408:ERB655408 FAQ655408:FAX655408 FKM655408:FKT655408 FUI655408:FUP655408 GEE655408:GEL655408 GOA655408:GOH655408 GXW655408:GYD655408 HHS655408:HHZ655408 HRO655408:HRV655408 IBK655408:IBR655408 ILG655408:ILN655408 IVC655408:IVJ655408 JEY655408:JFF655408 JOU655408:JPB655408 JYQ655408:JYX655408 KIM655408:KIT655408 KSI655408:KSP655408 LCE655408:LCL655408 LMA655408:LMH655408 LVW655408:LWD655408 MFS655408:MFZ655408 MPO655408:MPV655408 MZK655408:MZR655408 NJG655408:NJN655408 NTC655408:NTJ655408 OCY655408:ODF655408 OMU655408:ONB655408 OWQ655408:OWX655408 PGM655408:PGT655408 PQI655408:PQP655408 QAE655408:QAL655408 QKA655408:QKH655408 QTW655408:QUD655408 RDS655408:RDZ655408 RNO655408:RNV655408 RXK655408:RXR655408 SHG655408:SHN655408 SRC655408:SRJ655408 TAY655408:TBF655408 TKU655408:TLB655408 TUQ655408:TUX655408 UEM655408:UET655408 UOI655408:UOP655408 UYE655408:UYL655408 VIA655408:VIH655408 VRW655408:VSD655408 WBS655408:WBZ655408 WLO655408:WLV655408 WVK655408:WVR655408 C720944:J720944 IY720944:JF720944 SU720944:TB720944 ACQ720944:ACX720944 AMM720944:AMT720944 AWI720944:AWP720944 BGE720944:BGL720944 BQA720944:BQH720944 BZW720944:CAD720944 CJS720944:CJZ720944 CTO720944:CTV720944 DDK720944:DDR720944 DNG720944:DNN720944 DXC720944:DXJ720944 EGY720944:EHF720944 EQU720944:ERB720944 FAQ720944:FAX720944 FKM720944:FKT720944 FUI720944:FUP720944 GEE720944:GEL720944 GOA720944:GOH720944 GXW720944:GYD720944 HHS720944:HHZ720944 HRO720944:HRV720944 IBK720944:IBR720944 ILG720944:ILN720944 IVC720944:IVJ720944 JEY720944:JFF720944 JOU720944:JPB720944 JYQ720944:JYX720944 KIM720944:KIT720944 KSI720944:KSP720944 LCE720944:LCL720944 LMA720944:LMH720944 LVW720944:LWD720944 MFS720944:MFZ720944 MPO720944:MPV720944 MZK720944:MZR720944 NJG720944:NJN720944 NTC720944:NTJ720944 OCY720944:ODF720944 OMU720944:ONB720944 OWQ720944:OWX720944 PGM720944:PGT720944 PQI720944:PQP720944 QAE720944:QAL720944 QKA720944:QKH720944 QTW720944:QUD720944 RDS720944:RDZ720944 RNO720944:RNV720944 RXK720944:RXR720944 SHG720944:SHN720944 SRC720944:SRJ720944 TAY720944:TBF720944 TKU720944:TLB720944 TUQ720944:TUX720944 UEM720944:UET720944 UOI720944:UOP720944 UYE720944:UYL720944 VIA720944:VIH720944 VRW720944:VSD720944 WBS720944:WBZ720944 WLO720944:WLV720944 WVK720944:WVR720944 C786480:J786480 IY786480:JF786480 SU786480:TB786480 ACQ786480:ACX786480 AMM786480:AMT786480 AWI786480:AWP786480 BGE786480:BGL786480 BQA786480:BQH786480 BZW786480:CAD786480 CJS786480:CJZ786480 CTO786480:CTV786480 DDK786480:DDR786480 DNG786480:DNN786480 DXC786480:DXJ786480 EGY786480:EHF786480 EQU786480:ERB786480 FAQ786480:FAX786480 FKM786480:FKT786480 FUI786480:FUP786480 GEE786480:GEL786480 GOA786480:GOH786480 GXW786480:GYD786480 HHS786480:HHZ786480 HRO786480:HRV786480 IBK786480:IBR786480 ILG786480:ILN786480 IVC786480:IVJ786480 JEY786480:JFF786480 JOU786480:JPB786480 JYQ786480:JYX786480 KIM786480:KIT786480 KSI786480:KSP786480 LCE786480:LCL786480 LMA786480:LMH786480 LVW786480:LWD786480 MFS786480:MFZ786480 MPO786480:MPV786480 MZK786480:MZR786480 NJG786480:NJN786480 NTC786480:NTJ786480 OCY786480:ODF786480 OMU786480:ONB786480 OWQ786480:OWX786480 PGM786480:PGT786480 PQI786480:PQP786480 QAE786480:QAL786480 QKA786480:QKH786480 QTW786480:QUD786480 RDS786480:RDZ786480 RNO786480:RNV786480 RXK786480:RXR786480 SHG786480:SHN786480 SRC786480:SRJ786480 TAY786480:TBF786480 TKU786480:TLB786480 TUQ786480:TUX786480 UEM786480:UET786480 UOI786480:UOP786480 UYE786480:UYL786480 VIA786480:VIH786480 VRW786480:VSD786480 WBS786480:WBZ786480 WLO786480:WLV786480 WVK786480:WVR786480 C852016:J852016 IY852016:JF852016 SU852016:TB852016 ACQ852016:ACX852016 AMM852016:AMT852016 AWI852016:AWP852016 BGE852016:BGL852016 BQA852016:BQH852016 BZW852016:CAD852016 CJS852016:CJZ852016 CTO852016:CTV852016 DDK852016:DDR852016 DNG852016:DNN852016 DXC852016:DXJ852016 EGY852016:EHF852016 EQU852016:ERB852016 FAQ852016:FAX852016 FKM852016:FKT852016 FUI852016:FUP852016 GEE852016:GEL852016 GOA852016:GOH852016 GXW852016:GYD852016 HHS852016:HHZ852016 HRO852016:HRV852016 IBK852016:IBR852016 ILG852016:ILN852016 IVC852016:IVJ852016 JEY852016:JFF852016 JOU852016:JPB852016 JYQ852016:JYX852016 KIM852016:KIT852016 KSI852016:KSP852016 LCE852016:LCL852016 LMA852016:LMH852016 LVW852016:LWD852016 MFS852016:MFZ852016 MPO852016:MPV852016 MZK852016:MZR852016 NJG852016:NJN852016 NTC852016:NTJ852016 OCY852016:ODF852016 OMU852016:ONB852016 OWQ852016:OWX852016 PGM852016:PGT852016 PQI852016:PQP852016 QAE852016:QAL852016 QKA852016:QKH852016 QTW852016:QUD852016 RDS852016:RDZ852016 RNO852016:RNV852016 RXK852016:RXR852016 SHG852016:SHN852016 SRC852016:SRJ852016 TAY852016:TBF852016 TKU852016:TLB852016 TUQ852016:TUX852016 UEM852016:UET852016 UOI852016:UOP852016 UYE852016:UYL852016 VIA852016:VIH852016 VRW852016:VSD852016 WBS852016:WBZ852016 WLO852016:WLV852016 WVK852016:WVR852016 C917552:J917552 IY917552:JF917552 SU917552:TB917552 ACQ917552:ACX917552 AMM917552:AMT917552 AWI917552:AWP917552 BGE917552:BGL917552 BQA917552:BQH917552 BZW917552:CAD917552 CJS917552:CJZ917552 CTO917552:CTV917552 DDK917552:DDR917552 DNG917552:DNN917552 DXC917552:DXJ917552 EGY917552:EHF917552 EQU917552:ERB917552 FAQ917552:FAX917552 FKM917552:FKT917552 FUI917552:FUP917552 GEE917552:GEL917552 GOA917552:GOH917552 GXW917552:GYD917552 HHS917552:HHZ917552 HRO917552:HRV917552 IBK917552:IBR917552 ILG917552:ILN917552 IVC917552:IVJ917552 JEY917552:JFF917552 JOU917552:JPB917552 JYQ917552:JYX917552 KIM917552:KIT917552 KSI917552:KSP917552 LCE917552:LCL917552 LMA917552:LMH917552 LVW917552:LWD917552 MFS917552:MFZ917552 MPO917552:MPV917552 MZK917552:MZR917552 NJG917552:NJN917552 NTC917552:NTJ917552 OCY917552:ODF917552 OMU917552:ONB917552 OWQ917552:OWX917552 PGM917552:PGT917552 PQI917552:PQP917552 QAE917552:QAL917552 QKA917552:QKH917552 QTW917552:QUD917552 RDS917552:RDZ917552 RNO917552:RNV917552 RXK917552:RXR917552 SHG917552:SHN917552 SRC917552:SRJ917552 TAY917552:TBF917552 TKU917552:TLB917552 TUQ917552:TUX917552 UEM917552:UET917552 UOI917552:UOP917552 UYE917552:UYL917552 VIA917552:VIH917552 VRW917552:VSD917552 WBS917552:WBZ917552 WLO917552:WLV917552 WVK917552:WVR917552 C983088:J983088 IY983088:JF983088 SU983088:TB983088 ACQ983088:ACX983088 AMM983088:AMT983088 AWI983088:AWP983088 BGE983088:BGL983088 BQA983088:BQH983088 BZW983088:CAD983088 CJS983088:CJZ983088 CTO983088:CTV983088 DDK983088:DDR983088 DNG983088:DNN983088 DXC983088:DXJ983088 EGY983088:EHF983088 EQU983088:ERB983088 FAQ983088:FAX983088 FKM983088:FKT983088 FUI983088:FUP983088 GEE983088:GEL983088 GOA983088:GOH983088 GXW983088:GYD983088 HHS983088:HHZ983088 HRO983088:HRV983088 IBK983088:IBR983088 ILG983088:ILN983088 IVC983088:IVJ983088 JEY983088:JFF983088 JOU983088:JPB983088 JYQ983088:JYX983088 KIM983088:KIT983088 KSI983088:KSP983088 LCE983088:LCL983088 LMA983088:LMH983088 LVW983088:LWD983088 MFS983088:MFZ983088 MPO983088:MPV983088 MZK983088:MZR983088 NJG983088:NJN983088 NTC983088:NTJ983088 OCY983088:ODF983088 OMU983088:ONB983088 OWQ983088:OWX983088 PGM983088:PGT983088 PQI983088:PQP983088 QAE983088:QAL983088 QKA983088:QKH983088 QTW983088:QUD983088 RDS983088:RDZ983088 RNO983088:RNV983088 RXK983088:RXR983088 SHG983088:SHN983088 SRC983088:SRJ983088 TAY983088:TBF983088 TKU983088:TLB983088 TUQ983088:TUX983088 UEM983088:UET983088 UOI983088:UOP983088 UYE983088:UYL983088 VIA983088:VIH983088 VRW983088:VSD983088 WBS983088:WBZ983088 WLO983088:WLV983088 WVK983088:WVR983088 C50:J50 IY50:JF50 SU50:TB50 ACQ50:ACX50 AMM50:AMT50 AWI50:AWP50 BGE50:BGL50 BQA50:BQH50 BZW50:CAD50 CJS50:CJZ50 CTO50:CTV50 DDK50:DDR50 DNG50:DNN50 DXC50:DXJ50 EGY50:EHF50 EQU50:ERB50 FAQ50:FAX50 FKM50:FKT50 FUI50:FUP50 GEE50:GEL50 GOA50:GOH50 GXW50:GYD50 HHS50:HHZ50 HRO50:HRV50 IBK50:IBR50 ILG50:ILN50 IVC50:IVJ50 JEY50:JFF50 JOU50:JPB50 JYQ50:JYX50 KIM50:KIT50 KSI50:KSP50 LCE50:LCL50 LMA50:LMH50 LVW50:LWD50 MFS50:MFZ50 MPO50:MPV50 MZK50:MZR50 NJG50:NJN50 NTC50:NTJ50 OCY50:ODF50 OMU50:ONB50 OWQ50:OWX50 PGM50:PGT50 PQI50:PQP50 QAE50:QAL50 QKA50:QKH50 QTW50:QUD50 RDS50:RDZ50 RNO50:RNV50 RXK50:RXR50 SHG50:SHN50 SRC50:SRJ50 TAY50:TBF50 TKU50:TLB50 TUQ50:TUX50 UEM50:UET50 UOI50:UOP50 UYE50:UYL50 VIA50:VIH50 VRW50:VSD50 WBS50:WBZ50 WLO50:WLV50 WVK50:WVR50 C65586:J65586 IY65586:JF65586 SU65586:TB65586 ACQ65586:ACX65586 AMM65586:AMT65586 AWI65586:AWP65586 BGE65586:BGL65586 BQA65586:BQH65586 BZW65586:CAD65586 CJS65586:CJZ65586 CTO65586:CTV65586 DDK65586:DDR65586 DNG65586:DNN65586 DXC65586:DXJ65586 EGY65586:EHF65586 EQU65586:ERB65586 FAQ65586:FAX65586 FKM65586:FKT65586 FUI65586:FUP65586 GEE65586:GEL65586 GOA65586:GOH65586 GXW65586:GYD65586 HHS65586:HHZ65586 HRO65586:HRV65586 IBK65586:IBR65586 ILG65586:ILN65586 IVC65586:IVJ65586 JEY65586:JFF65586 JOU65586:JPB65586 JYQ65586:JYX65586 KIM65586:KIT65586 KSI65586:KSP65586 LCE65586:LCL65586 LMA65586:LMH65586 LVW65586:LWD65586 MFS65586:MFZ65586 MPO65586:MPV65586 MZK65586:MZR65586 NJG65586:NJN65586 NTC65586:NTJ65586 OCY65586:ODF65586 OMU65586:ONB65586 OWQ65586:OWX65586 PGM65586:PGT65586 PQI65586:PQP65586 QAE65586:QAL65586 QKA65586:QKH65586 QTW65586:QUD65586 RDS65586:RDZ65586 RNO65586:RNV65586 RXK65586:RXR65586 SHG65586:SHN65586 SRC65586:SRJ65586 TAY65586:TBF65586 TKU65586:TLB65586 TUQ65586:TUX65586 UEM65586:UET65586 UOI65586:UOP65586 UYE65586:UYL65586 VIA65586:VIH65586 VRW65586:VSD65586 WBS65586:WBZ65586 WLO65586:WLV65586 WVK65586:WVR65586 C131122:J131122 IY131122:JF131122 SU131122:TB131122 ACQ131122:ACX131122 AMM131122:AMT131122 AWI131122:AWP131122 BGE131122:BGL131122 BQA131122:BQH131122 BZW131122:CAD131122 CJS131122:CJZ131122 CTO131122:CTV131122 DDK131122:DDR131122 DNG131122:DNN131122 DXC131122:DXJ131122 EGY131122:EHF131122 EQU131122:ERB131122 FAQ131122:FAX131122 FKM131122:FKT131122 FUI131122:FUP131122 GEE131122:GEL131122 GOA131122:GOH131122 GXW131122:GYD131122 HHS131122:HHZ131122 HRO131122:HRV131122 IBK131122:IBR131122 ILG131122:ILN131122 IVC131122:IVJ131122 JEY131122:JFF131122 JOU131122:JPB131122 JYQ131122:JYX131122 KIM131122:KIT131122 KSI131122:KSP131122 LCE131122:LCL131122 LMA131122:LMH131122 LVW131122:LWD131122 MFS131122:MFZ131122 MPO131122:MPV131122 MZK131122:MZR131122 NJG131122:NJN131122 NTC131122:NTJ131122 OCY131122:ODF131122 OMU131122:ONB131122 OWQ131122:OWX131122 PGM131122:PGT131122 PQI131122:PQP131122 QAE131122:QAL131122 QKA131122:QKH131122 QTW131122:QUD131122 RDS131122:RDZ131122 RNO131122:RNV131122 RXK131122:RXR131122 SHG131122:SHN131122 SRC131122:SRJ131122 TAY131122:TBF131122 TKU131122:TLB131122 TUQ131122:TUX131122 UEM131122:UET131122 UOI131122:UOP131122 UYE131122:UYL131122 VIA131122:VIH131122 VRW131122:VSD131122 WBS131122:WBZ131122 WLO131122:WLV131122 WVK131122:WVR131122 C196658:J196658 IY196658:JF196658 SU196658:TB196658 ACQ196658:ACX196658 AMM196658:AMT196658 AWI196658:AWP196658 BGE196658:BGL196658 BQA196658:BQH196658 BZW196658:CAD196658 CJS196658:CJZ196658 CTO196658:CTV196658 DDK196658:DDR196658 DNG196658:DNN196658 DXC196658:DXJ196658 EGY196658:EHF196658 EQU196658:ERB196658 FAQ196658:FAX196658 FKM196658:FKT196658 FUI196658:FUP196658 GEE196658:GEL196658 GOA196658:GOH196658 GXW196658:GYD196658 HHS196658:HHZ196658 HRO196658:HRV196658 IBK196658:IBR196658 ILG196658:ILN196658 IVC196658:IVJ196658 JEY196658:JFF196658 JOU196658:JPB196658 JYQ196658:JYX196658 KIM196658:KIT196658 KSI196658:KSP196658 LCE196658:LCL196658 LMA196658:LMH196658 LVW196658:LWD196658 MFS196658:MFZ196658 MPO196658:MPV196658 MZK196658:MZR196658 NJG196658:NJN196658 NTC196658:NTJ196658 OCY196658:ODF196658 OMU196658:ONB196658 OWQ196658:OWX196658 PGM196658:PGT196658 PQI196658:PQP196658 QAE196658:QAL196658 QKA196658:QKH196658 QTW196658:QUD196658 RDS196658:RDZ196658 RNO196658:RNV196658 RXK196658:RXR196658 SHG196658:SHN196658 SRC196658:SRJ196658 TAY196658:TBF196658 TKU196658:TLB196658 TUQ196658:TUX196658 UEM196658:UET196658 UOI196658:UOP196658 UYE196658:UYL196658 VIA196658:VIH196658 VRW196658:VSD196658 WBS196658:WBZ196658 WLO196658:WLV196658 WVK196658:WVR196658 C262194:J262194 IY262194:JF262194 SU262194:TB262194 ACQ262194:ACX262194 AMM262194:AMT262194 AWI262194:AWP262194 BGE262194:BGL262194 BQA262194:BQH262194 BZW262194:CAD262194 CJS262194:CJZ262194 CTO262194:CTV262194 DDK262194:DDR262194 DNG262194:DNN262194 DXC262194:DXJ262194 EGY262194:EHF262194 EQU262194:ERB262194 FAQ262194:FAX262194 FKM262194:FKT262194 FUI262194:FUP262194 GEE262194:GEL262194 GOA262194:GOH262194 GXW262194:GYD262194 HHS262194:HHZ262194 HRO262194:HRV262194 IBK262194:IBR262194 ILG262194:ILN262194 IVC262194:IVJ262194 JEY262194:JFF262194 JOU262194:JPB262194 JYQ262194:JYX262194 KIM262194:KIT262194 KSI262194:KSP262194 LCE262194:LCL262194 LMA262194:LMH262194 LVW262194:LWD262194 MFS262194:MFZ262194 MPO262194:MPV262194 MZK262194:MZR262194 NJG262194:NJN262194 NTC262194:NTJ262194 OCY262194:ODF262194 OMU262194:ONB262194 OWQ262194:OWX262194 PGM262194:PGT262194 PQI262194:PQP262194 QAE262194:QAL262194 QKA262194:QKH262194 QTW262194:QUD262194 RDS262194:RDZ262194 RNO262194:RNV262194 RXK262194:RXR262194 SHG262194:SHN262194 SRC262194:SRJ262194 TAY262194:TBF262194 TKU262194:TLB262194 TUQ262194:TUX262194 UEM262194:UET262194 UOI262194:UOP262194 UYE262194:UYL262194 VIA262194:VIH262194 VRW262194:VSD262194 WBS262194:WBZ262194 WLO262194:WLV262194 WVK262194:WVR262194 C327730:J327730 IY327730:JF327730 SU327730:TB327730 ACQ327730:ACX327730 AMM327730:AMT327730 AWI327730:AWP327730 BGE327730:BGL327730 BQA327730:BQH327730 BZW327730:CAD327730 CJS327730:CJZ327730 CTO327730:CTV327730 DDK327730:DDR327730 DNG327730:DNN327730 DXC327730:DXJ327730 EGY327730:EHF327730 EQU327730:ERB327730 FAQ327730:FAX327730 FKM327730:FKT327730 FUI327730:FUP327730 GEE327730:GEL327730 GOA327730:GOH327730 GXW327730:GYD327730 HHS327730:HHZ327730 HRO327730:HRV327730 IBK327730:IBR327730 ILG327730:ILN327730 IVC327730:IVJ327730 JEY327730:JFF327730 JOU327730:JPB327730 JYQ327730:JYX327730 KIM327730:KIT327730 KSI327730:KSP327730 LCE327730:LCL327730 LMA327730:LMH327730 LVW327730:LWD327730 MFS327730:MFZ327730 MPO327730:MPV327730 MZK327730:MZR327730 NJG327730:NJN327730 NTC327730:NTJ327730 OCY327730:ODF327730 OMU327730:ONB327730 OWQ327730:OWX327730 PGM327730:PGT327730 PQI327730:PQP327730 QAE327730:QAL327730 QKA327730:QKH327730 QTW327730:QUD327730 RDS327730:RDZ327730 RNO327730:RNV327730 RXK327730:RXR327730 SHG327730:SHN327730 SRC327730:SRJ327730 TAY327730:TBF327730 TKU327730:TLB327730 TUQ327730:TUX327730 UEM327730:UET327730 UOI327730:UOP327730 UYE327730:UYL327730 VIA327730:VIH327730 VRW327730:VSD327730 WBS327730:WBZ327730 WLO327730:WLV327730 WVK327730:WVR327730 C393266:J393266 IY393266:JF393266 SU393266:TB393266 ACQ393266:ACX393266 AMM393266:AMT393266 AWI393266:AWP393266 BGE393266:BGL393266 BQA393266:BQH393266 BZW393266:CAD393266 CJS393266:CJZ393266 CTO393266:CTV393266 DDK393266:DDR393266 DNG393266:DNN393266 DXC393266:DXJ393266 EGY393266:EHF393266 EQU393266:ERB393266 FAQ393266:FAX393266 FKM393266:FKT393266 FUI393266:FUP393266 GEE393266:GEL393266 GOA393266:GOH393266 GXW393266:GYD393266 HHS393266:HHZ393266 HRO393266:HRV393266 IBK393266:IBR393266 ILG393266:ILN393266 IVC393266:IVJ393266 JEY393266:JFF393266 JOU393266:JPB393266 JYQ393266:JYX393266 KIM393266:KIT393266 KSI393266:KSP393266 LCE393266:LCL393266 LMA393266:LMH393266 LVW393266:LWD393266 MFS393266:MFZ393266 MPO393266:MPV393266 MZK393266:MZR393266 NJG393266:NJN393266 NTC393266:NTJ393266 OCY393266:ODF393266 OMU393266:ONB393266 OWQ393266:OWX393266 PGM393266:PGT393266 PQI393266:PQP393266 QAE393266:QAL393266 QKA393266:QKH393266 QTW393266:QUD393266 RDS393266:RDZ393266 RNO393266:RNV393266 RXK393266:RXR393266 SHG393266:SHN393266 SRC393266:SRJ393266 TAY393266:TBF393266 TKU393266:TLB393266 TUQ393266:TUX393266 UEM393266:UET393266 UOI393266:UOP393266 UYE393266:UYL393266 VIA393266:VIH393266 VRW393266:VSD393266 WBS393266:WBZ393266 WLO393266:WLV393266 WVK393266:WVR393266 C458802:J458802 IY458802:JF458802 SU458802:TB458802 ACQ458802:ACX458802 AMM458802:AMT458802 AWI458802:AWP458802 BGE458802:BGL458802 BQA458802:BQH458802 BZW458802:CAD458802 CJS458802:CJZ458802 CTO458802:CTV458802 DDK458802:DDR458802 DNG458802:DNN458802 DXC458802:DXJ458802 EGY458802:EHF458802 EQU458802:ERB458802 FAQ458802:FAX458802 FKM458802:FKT458802 FUI458802:FUP458802 GEE458802:GEL458802 GOA458802:GOH458802 GXW458802:GYD458802 HHS458802:HHZ458802 HRO458802:HRV458802 IBK458802:IBR458802 ILG458802:ILN458802 IVC458802:IVJ458802 JEY458802:JFF458802 JOU458802:JPB458802 JYQ458802:JYX458802 KIM458802:KIT458802 KSI458802:KSP458802 LCE458802:LCL458802 LMA458802:LMH458802 LVW458802:LWD458802 MFS458802:MFZ458802 MPO458802:MPV458802 MZK458802:MZR458802 NJG458802:NJN458802 NTC458802:NTJ458802 OCY458802:ODF458802 OMU458802:ONB458802 OWQ458802:OWX458802 PGM458802:PGT458802 PQI458802:PQP458802 QAE458802:QAL458802 QKA458802:QKH458802 QTW458802:QUD458802 RDS458802:RDZ458802 RNO458802:RNV458802 RXK458802:RXR458802 SHG458802:SHN458802 SRC458802:SRJ458802 TAY458802:TBF458802 TKU458802:TLB458802 TUQ458802:TUX458802 UEM458802:UET458802 UOI458802:UOP458802 UYE458802:UYL458802 VIA458802:VIH458802 VRW458802:VSD458802 WBS458802:WBZ458802 WLO458802:WLV458802 WVK458802:WVR458802 C524338:J524338 IY524338:JF524338 SU524338:TB524338 ACQ524338:ACX524338 AMM524338:AMT524338 AWI524338:AWP524338 BGE524338:BGL524338 BQA524338:BQH524338 BZW524338:CAD524338 CJS524338:CJZ524338 CTO524338:CTV524338 DDK524338:DDR524338 DNG524338:DNN524338 DXC524338:DXJ524338 EGY524338:EHF524338 EQU524338:ERB524338 FAQ524338:FAX524338 FKM524338:FKT524338 FUI524338:FUP524338 GEE524338:GEL524338 GOA524338:GOH524338 GXW524338:GYD524338 HHS524338:HHZ524338 HRO524338:HRV524338 IBK524338:IBR524338 ILG524338:ILN524338 IVC524338:IVJ524338 JEY524338:JFF524338 JOU524338:JPB524338 JYQ524338:JYX524338 KIM524338:KIT524338 KSI524338:KSP524338 LCE524338:LCL524338 LMA524338:LMH524338 LVW524338:LWD524338 MFS524338:MFZ524338 MPO524338:MPV524338 MZK524338:MZR524338 NJG524338:NJN524338 NTC524338:NTJ524338 OCY524338:ODF524338 OMU524338:ONB524338 OWQ524338:OWX524338 PGM524338:PGT524338 PQI524338:PQP524338 QAE524338:QAL524338 QKA524338:QKH524338 QTW524338:QUD524338 RDS524338:RDZ524338 RNO524338:RNV524338 RXK524338:RXR524338 SHG524338:SHN524338 SRC524338:SRJ524338 TAY524338:TBF524338 TKU524338:TLB524338 TUQ524338:TUX524338 UEM524338:UET524338 UOI524338:UOP524338 UYE524338:UYL524338 VIA524338:VIH524338 VRW524338:VSD524338 WBS524338:WBZ524338 WLO524338:WLV524338 WVK524338:WVR524338 C589874:J589874 IY589874:JF589874 SU589874:TB589874 ACQ589874:ACX589874 AMM589874:AMT589874 AWI589874:AWP589874 BGE589874:BGL589874 BQA589874:BQH589874 BZW589874:CAD589874 CJS589874:CJZ589874 CTO589874:CTV589874 DDK589874:DDR589874 DNG589874:DNN589874 DXC589874:DXJ589874 EGY589874:EHF589874 EQU589874:ERB589874 FAQ589874:FAX589874 FKM589874:FKT589874 FUI589874:FUP589874 GEE589874:GEL589874 GOA589874:GOH589874 GXW589874:GYD589874 HHS589874:HHZ589874 HRO589874:HRV589874 IBK589874:IBR589874 ILG589874:ILN589874 IVC589874:IVJ589874 JEY589874:JFF589874 JOU589874:JPB589874 JYQ589874:JYX589874 KIM589874:KIT589874 KSI589874:KSP589874 LCE589874:LCL589874 LMA589874:LMH589874 LVW589874:LWD589874 MFS589874:MFZ589874 MPO589874:MPV589874 MZK589874:MZR589874 NJG589874:NJN589874 NTC589874:NTJ589874 OCY589874:ODF589874 OMU589874:ONB589874 OWQ589874:OWX589874 PGM589874:PGT589874 PQI589874:PQP589874 QAE589874:QAL589874 QKA589874:QKH589874 QTW589874:QUD589874 RDS589874:RDZ589874 RNO589874:RNV589874 RXK589874:RXR589874 SHG589874:SHN589874 SRC589874:SRJ589874 TAY589874:TBF589874 TKU589874:TLB589874 TUQ589874:TUX589874 UEM589874:UET589874 UOI589874:UOP589874 UYE589874:UYL589874 VIA589874:VIH589874 VRW589874:VSD589874 WBS589874:WBZ589874 WLO589874:WLV589874 WVK589874:WVR589874 C655410:J655410 IY655410:JF655410 SU655410:TB655410 ACQ655410:ACX655410 AMM655410:AMT655410 AWI655410:AWP655410 BGE655410:BGL655410 BQA655410:BQH655410 BZW655410:CAD655410 CJS655410:CJZ655410 CTO655410:CTV655410 DDK655410:DDR655410 DNG655410:DNN655410 DXC655410:DXJ655410 EGY655410:EHF655410 EQU655410:ERB655410 FAQ655410:FAX655410 FKM655410:FKT655410 FUI655410:FUP655410 GEE655410:GEL655410 GOA655410:GOH655410 GXW655410:GYD655410 HHS655410:HHZ655410 HRO655410:HRV655410 IBK655410:IBR655410 ILG655410:ILN655410 IVC655410:IVJ655410 JEY655410:JFF655410 JOU655410:JPB655410 JYQ655410:JYX655410 KIM655410:KIT655410 KSI655410:KSP655410 LCE655410:LCL655410 LMA655410:LMH655410 LVW655410:LWD655410 MFS655410:MFZ655410 MPO655410:MPV655410 MZK655410:MZR655410 NJG655410:NJN655410 NTC655410:NTJ655410 OCY655410:ODF655410 OMU655410:ONB655410 OWQ655410:OWX655410 PGM655410:PGT655410 PQI655410:PQP655410 QAE655410:QAL655410 QKA655410:QKH655410 QTW655410:QUD655410 RDS655410:RDZ655410 RNO655410:RNV655410 RXK655410:RXR655410 SHG655410:SHN655410 SRC655410:SRJ655410 TAY655410:TBF655410 TKU655410:TLB655410 TUQ655410:TUX655410 UEM655410:UET655410 UOI655410:UOP655410 UYE655410:UYL655410 VIA655410:VIH655410 VRW655410:VSD655410 WBS655410:WBZ655410 WLO655410:WLV655410 WVK655410:WVR655410 C720946:J720946 IY720946:JF720946 SU720946:TB720946 ACQ720946:ACX720946 AMM720946:AMT720946 AWI720946:AWP720946 BGE720946:BGL720946 BQA720946:BQH720946 BZW720946:CAD720946 CJS720946:CJZ720946 CTO720946:CTV720946 DDK720946:DDR720946 DNG720946:DNN720946 DXC720946:DXJ720946 EGY720946:EHF720946 EQU720946:ERB720946 FAQ720946:FAX720946 FKM720946:FKT720946 FUI720946:FUP720946 GEE720946:GEL720946 GOA720946:GOH720946 GXW720946:GYD720946 HHS720946:HHZ720946 HRO720946:HRV720946 IBK720946:IBR720946 ILG720946:ILN720946 IVC720946:IVJ720946 JEY720946:JFF720946 JOU720946:JPB720946 JYQ720946:JYX720946 KIM720946:KIT720946 KSI720946:KSP720946 LCE720946:LCL720946 LMA720946:LMH720946 LVW720946:LWD720946 MFS720946:MFZ720946 MPO720946:MPV720946 MZK720946:MZR720946 NJG720946:NJN720946 NTC720946:NTJ720946 OCY720946:ODF720946 OMU720946:ONB720946 OWQ720946:OWX720946 PGM720946:PGT720946 PQI720946:PQP720946 QAE720946:QAL720946 QKA720946:QKH720946 QTW720946:QUD720946 RDS720946:RDZ720946 RNO720946:RNV720946 RXK720946:RXR720946 SHG720946:SHN720946 SRC720946:SRJ720946 TAY720946:TBF720946 TKU720946:TLB720946 TUQ720946:TUX720946 UEM720946:UET720946 UOI720946:UOP720946 UYE720946:UYL720946 VIA720946:VIH720946 VRW720946:VSD720946 WBS720946:WBZ720946 WLO720946:WLV720946 WVK720946:WVR720946 C786482:J786482 IY786482:JF786482 SU786482:TB786482 ACQ786482:ACX786482 AMM786482:AMT786482 AWI786482:AWP786482 BGE786482:BGL786482 BQA786482:BQH786482 BZW786482:CAD786482 CJS786482:CJZ786482 CTO786482:CTV786482 DDK786482:DDR786482 DNG786482:DNN786482 DXC786482:DXJ786482 EGY786482:EHF786482 EQU786482:ERB786482 FAQ786482:FAX786482 FKM786482:FKT786482 FUI786482:FUP786482 GEE786482:GEL786482 GOA786482:GOH786482 GXW786482:GYD786482 HHS786482:HHZ786482 HRO786482:HRV786482 IBK786482:IBR786482 ILG786482:ILN786482 IVC786482:IVJ786482 JEY786482:JFF786482 JOU786482:JPB786482 JYQ786482:JYX786482 KIM786482:KIT786482 KSI786482:KSP786482 LCE786482:LCL786482 LMA786482:LMH786482 LVW786482:LWD786482 MFS786482:MFZ786482 MPO786482:MPV786482 MZK786482:MZR786482 NJG786482:NJN786482 NTC786482:NTJ786482 OCY786482:ODF786482 OMU786482:ONB786482 OWQ786482:OWX786482 PGM786482:PGT786482 PQI786482:PQP786482 QAE786482:QAL786482 QKA786482:QKH786482 QTW786482:QUD786482 RDS786482:RDZ786482 RNO786482:RNV786482 RXK786482:RXR786482 SHG786482:SHN786482 SRC786482:SRJ786482 TAY786482:TBF786482 TKU786482:TLB786482 TUQ786482:TUX786482 UEM786482:UET786482 UOI786482:UOP786482 UYE786482:UYL786482 VIA786482:VIH786482 VRW786482:VSD786482 WBS786482:WBZ786482 WLO786482:WLV786482 WVK786482:WVR786482 C852018:J852018 IY852018:JF852018 SU852018:TB852018 ACQ852018:ACX852018 AMM852018:AMT852018 AWI852018:AWP852018 BGE852018:BGL852018 BQA852018:BQH852018 BZW852018:CAD852018 CJS852018:CJZ852018 CTO852018:CTV852018 DDK852018:DDR852018 DNG852018:DNN852018 DXC852018:DXJ852018 EGY852018:EHF852018 EQU852018:ERB852018 FAQ852018:FAX852018 FKM852018:FKT852018 FUI852018:FUP852018 GEE852018:GEL852018 GOA852018:GOH852018 GXW852018:GYD852018 HHS852018:HHZ852018 HRO852018:HRV852018 IBK852018:IBR852018 ILG852018:ILN852018 IVC852018:IVJ852018 JEY852018:JFF852018 JOU852018:JPB852018 JYQ852018:JYX852018 KIM852018:KIT852018 KSI852018:KSP852018 LCE852018:LCL852018 LMA852018:LMH852018 LVW852018:LWD852018 MFS852018:MFZ852018 MPO852018:MPV852018 MZK852018:MZR852018 NJG852018:NJN852018 NTC852018:NTJ852018 OCY852018:ODF852018 OMU852018:ONB852018 OWQ852018:OWX852018 PGM852018:PGT852018 PQI852018:PQP852018 QAE852018:QAL852018 QKA852018:QKH852018 QTW852018:QUD852018 RDS852018:RDZ852018 RNO852018:RNV852018 RXK852018:RXR852018 SHG852018:SHN852018 SRC852018:SRJ852018 TAY852018:TBF852018 TKU852018:TLB852018 TUQ852018:TUX852018 UEM852018:UET852018 UOI852018:UOP852018 UYE852018:UYL852018 VIA852018:VIH852018 VRW852018:VSD852018 WBS852018:WBZ852018 WLO852018:WLV852018 WVK852018:WVR852018 C917554:J917554 IY917554:JF917554 SU917554:TB917554 ACQ917554:ACX917554 AMM917554:AMT917554 AWI917554:AWP917554 BGE917554:BGL917554 BQA917554:BQH917554 BZW917554:CAD917554 CJS917554:CJZ917554 CTO917554:CTV917554 DDK917554:DDR917554 DNG917554:DNN917554 DXC917554:DXJ917554 EGY917554:EHF917554 EQU917554:ERB917554 FAQ917554:FAX917554 FKM917554:FKT917554 FUI917554:FUP917554 GEE917554:GEL917554 GOA917554:GOH917554 GXW917554:GYD917554 HHS917554:HHZ917554 HRO917554:HRV917554 IBK917554:IBR917554 ILG917554:ILN917554 IVC917554:IVJ917554 JEY917554:JFF917554 JOU917554:JPB917554 JYQ917554:JYX917554 KIM917554:KIT917554 KSI917554:KSP917554 LCE917554:LCL917554 LMA917554:LMH917554 LVW917554:LWD917554 MFS917554:MFZ917554 MPO917554:MPV917554 MZK917554:MZR917554 NJG917554:NJN917554 NTC917554:NTJ917554 OCY917554:ODF917554 OMU917554:ONB917554 OWQ917554:OWX917554 PGM917554:PGT917554 PQI917554:PQP917554 QAE917554:QAL917554 QKA917554:QKH917554 QTW917554:QUD917554 RDS917554:RDZ917554 RNO917554:RNV917554 RXK917554:RXR917554 SHG917554:SHN917554 SRC917554:SRJ917554 TAY917554:TBF917554 TKU917554:TLB917554 TUQ917554:TUX917554 UEM917554:UET917554 UOI917554:UOP917554 UYE917554:UYL917554 VIA917554:VIH917554 VRW917554:VSD917554 WBS917554:WBZ917554 WLO917554:WLV917554 WVK917554:WVR917554 C983090:J983090 IY983090:JF983090 SU983090:TB983090 ACQ983090:ACX983090 AMM983090:AMT983090 AWI983090:AWP983090 BGE983090:BGL983090 BQA983090:BQH983090 BZW983090:CAD983090 CJS983090:CJZ983090 CTO983090:CTV983090 DDK983090:DDR983090 DNG983090:DNN983090 DXC983090:DXJ983090 EGY983090:EHF983090 EQU983090:ERB983090 FAQ983090:FAX983090 FKM983090:FKT983090 FUI983090:FUP983090 GEE983090:GEL983090 GOA983090:GOH983090 GXW983090:GYD983090 HHS983090:HHZ983090 HRO983090:HRV983090 IBK983090:IBR983090 ILG983090:ILN983090 IVC983090:IVJ983090 JEY983090:JFF983090 JOU983090:JPB983090 JYQ983090:JYX983090 KIM983090:KIT983090 KSI983090:KSP983090 LCE983090:LCL983090 LMA983090:LMH983090 LVW983090:LWD983090 MFS983090:MFZ983090 MPO983090:MPV983090 MZK983090:MZR983090 NJG983090:NJN983090 NTC983090:NTJ983090 OCY983090:ODF983090 OMU983090:ONB983090 OWQ983090:OWX983090 PGM983090:PGT983090 PQI983090:PQP983090 QAE983090:QAL983090 QKA983090:QKH983090 QTW983090:QUD983090 RDS983090:RDZ983090 RNO983090:RNV983090 RXK983090:RXR983090 SHG983090:SHN983090 SRC983090:SRJ983090 TAY983090:TBF983090 TKU983090:TLB983090 TUQ983090:TUX983090 UEM983090:UET983090 UOI983090:UOP983090 UYE983090:UYL983090 VIA983090:VIH983090 VRW983090:VSD983090 WBS983090:WBZ983090 WLO983090:WLV983090 WVK983090:WVR983090 C49:N49 IY49:JJ49 SU49:TF49 ACQ49:ADB49 AMM49:AMX49 AWI49:AWT49 BGE49:BGP49 BQA49:BQL49 BZW49:CAH49 CJS49:CKD49 CTO49:CTZ49 DDK49:DDV49 DNG49:DNR49 DXC49:DXN49 EGY49:EHJ49 EQU49:ERF49 FAQ49:FBB49 FKM49:FKX49 FUI49:FUT49 GEE49:GEP49 GOA49:GOL49 GXW49:GYH49 HHS49:HID49 HRO49:HRZ49 IBK49:IBV49 ILG49:ILR49 IVC49:IVN49 JEY49:JFJ49 JOU49:JPF49 JYQ49:JZB49 KIM49:KIX49 KSI49:KST49 LCE49:LCP49 LMA49:LML49 LVW49:LWH49 MFS49:MGD49 MPO49:MPZ49 MZK49:MZV49 NJG49:NJR49 NTC49:NTN49 OCY49:ODJ49 OMU49:ONF49 OWQ49:OXB49 PGM49:PGX49 PQI49:PQT49 QAE49:QAP49 QKA49:QKL49 QTW49:QUH49 RDS49:RED49 RNO49:RNZ49 RXK49:RXV49 SHG49:SHR49 SRC49:SRN49 TAY49:TBJ49 TKU49:TLF49 TUQ49:TVB49 UEM49:UEX49 UOI49:UOT49 UYE49:UYP49 VIA49:VIL49 VRW49:VSH49 WBS49:WCD49 WLO49:WLZ49 WVK49:WVV49 C65585:N65585 IY65585:JJ65585 SU65585:TF65585 ACQ65585:ADB65585 AMM65585:AMX65585 AWI65585:AWT65585 BGE65585:BGP65585 BQA65585:BQL65585 BZW65585:CAH65585 CJS65585:CKD65585 CTO65585:CTZ65585 DDK65585:DDV65585 DNG65585:DNR65585 DXC65585:DXN65585 EGY65585:EHJ65585 EQU65585:ERF65585 FAQ65585:FBB65585 FKM65585:FKX65585 FUI65585:FUT65585 GEE65585:GEP65585 GOA65585:GOL65585 GXW65585:GYH65585 HHS65585:HID65585 HRO65585:HRZ65585 IBK65585:IBV65585 ILG65585:ILR65585 IVC65585:IVN65585 JEY65585:JFJ65585 JOU65585:JPF65585 JYQ65585:JZB65585 KIM65585:KIX65585 KSI65585:KST65585 LCE65585:LCP65585 LMA65585:LML65585 LVW65585:LWH65585 MFS65585:MGD65585 MPO65585:MPZ65585 MZK65585:MZV65585 NJG65585:NJR65585 NTC65585:NTN65585 OCY65585:ODJ65585 OMU65585:ONF65585 OWQ65585:OXB65585 PGM65585:PGX65585 PQI65585:PQT65585 QAE65585:QAP65585 QKA65585:QKL65585 QTW65585:QUH65585 RDS65585:RED65585 RNO65585:RNZ65585 RXK65585:RXV65585 SHG65585:SHR65585 SRC65585:SRN65585 TAY65585:TBJ65585 TKU65585:TLF65585 TUQ65585:TVB65585 UEM65585:UEX65585 UOI65585:UOT65585 UYE65585:UYP65585 VIA65585:VIL65585 VRW65585:VSH65585 WBS65585:WCD65585 WLO65585:WLZ65585 WVK65585:WVV65585 C131121:N131121 IY131121:JJ131121 SU131121:TF131121 ACQ131121:ADB131121 AMM131121:AMX131121 AWI131121:AWT131121 BGE131121:BGP131121 BQA131121:BQL131121 BZW131121:CAH131121 CJS131121:CKD131121 CTO131121:CTZ131121 DDK131121:DDV131121 DNG131121:DNR131121 DXC131121:DXN131121 EGY131121:EHJ131121 EQU131121:ERF131121 FAQ131121:FBB131121 FKM131121:FKX131121 FUI131121:FUT131121 GEE131121:GEP131121 GOA131121:GOL131121 GXW131121:GYH131121 HHS131121:HID131121 HRO131121:HRZ131121 IBK131121:IBV131121 ILG131121:ILR131121 IVC131121:IVN131121 JEY131121:JFJ131121 JOU131121:JPF131121 JYQ131121:JZB131121 KIM131121:KIX131121 KSI131121:KST131121 LCE131121:LCP131121 LMA131121:LML131121 LVW131121:LWH131121 MFS131121:MGD131121 MPO131121:MPZ131121 MZK131121:MZV131121 NJG131121:NJR131121 NTC131121:NTN131121 OCY131121:ODJ131121 OMU131121:ONF131121 OWQ131121:OXB131121 PGM131121:PGX131121 PQI131121:PQT131121 QAE131121:QAP131121 QKA131121:QKL131121 QTW131121:QUH131121 RDS131121:RED131121 RNO131121:RNZ131121 RXK131121:RXV131121 SHG131121:SHR131121 SRC131121:SRN131121 TAY131121:TBJ131121 TKU131121:TLF131121 TUQ131121:TVB131121 UEM131121:UEX131121 UOI131121:UOT131121 UYE131121:UYP131121 VIA131121:VIL131121 VRW131121:VSH131121 WBS131121:WCD131121 WLO131121:WLZ131121 WVK131121:WVV131121 C196657:N196657 IY196657:JJ196657 SU196657:TF196657 ACQ196657:ADB196657 AMM196657:AMX196657 AWI196657:AWT196657 BGE196657:BGP196657 BQA196657:BQL196657 BZW196657:CAH196657 CJS196657:CKD196657 CTO196657:CTZ196657 DDK196657:DDV196657 DNG196657:DNR196657 DXC196657:DXN196657 EGY196657:EHJ196657 EQU196657:ERF196657 FAQ196657:FBB196657 FKM196657:FKX196657 FUI196657:FUT196657 GEE196657:GEP196657 GOA196657:GOL196657 GXW196657:GYH196657 HHS196657:HID196657 HRO196657:HRZ196657 IBK196657:IBV196657 ILG196657:ILR196657 IVC196657:IVN196657 JEY196657:JFJ196657 JOU196657:JPF196657 JYQ196657:JZB196657 KIM196657:KIX196657 KSI196657:KST196657 LCE196657:LCP196657 LMA196657:LML196657 LVW196657:LWH196657 MFS196657:MGD196657 MPO196657:MPZ196657 MZK196657:MZV196657 NJG196657:NJR196657 NTC196657:NTN196657 OCY196657:ODJ196657 OMU196657:ONF196657 OWQ196657:OXB196657 PGM196657:PGX196657 PQI196657:PQT196657 QAE196657:QAP196657 QKA196657:QKL196657 QTW196657:QUH196657 RDS196657:RED196657 RNO196657:RNZ196657 RXK196657:RXV196657 SHG196657:SHR196657 SRC196657:SRN196657 TAY196657:TBJ196657 TKU196657:TLF196657 TUQ196657:TVB196657 UEM196657:UEX196657 UOI196657:UOT196657 UYE196657:UYP196657 VIA196657:VIL196657 VRW196657:VSH196657 WBS196657:WCD196657 WLO196657:WLZ196657 WVK196657:WVV196657 C262193:N262193 IY262193:JJ262193 SU262193:TF262193 ACQ262193:ADB262193 AMM262193:AMX262193 AWI262193:AWT262193 BGE262193:BGP262193 BQA262193:BQL262193 BZW262193:CAH262193 CJS262193:CKD262193 CTO262193:CTZ262193 DDK262193:DDV262193 DNG262193:DNR262193 DXC262193:DXN262193 EGY262193:EHJ262193 EQU262193:ERF262193 FAQ262193:FBB262193 FKM262193:FKX262193 FUI262193:FUT262193 GEE262193:GEP262193 GOA262193:GOL262193 GXW262193:GYH262193 HHS262193:HID262193 HRO262193:HRZ262193 IBK262193:IBV262193 ILG262193:ILR262193 IVC262193:IVN262193 JEY262193:JFJ262193 JOU262193:JPF262193 JYQ262193:JZB262193 KIM262193:KIX262193 KSI262193:KST262193 LCE262193:LCP262193 LMA262193:LML262193 LVW262193:LWH262193 MFS262193:MGD262193 MPO262193:MPZ262193 MZK262193:MZV262193 NJG262193:NJR262193 NTC262193:NTN262193 OCY262193:ODJ262193 OMU262193:ONF262193 OWQ262193:OXB262193 PGM262193:PGX262193 PQI262193:PQT262193 QAE262193:QAP262193 QKA262193:QKL262193 QTW262193:QUH262193 RDS262193:RED262193 RNO262193:RNZ262193 RXK262193:RXV262193 SHG262193:SHR262193 SRC262193:SRN262193 TAY262193:TBJ262193 TKU262193:TLF262193 TUQ262193:TVB262193 UEM262193:UEX262193 UOI262193:UOT262193 UYE262193:UYP262193 VIA262193:VIL262193 VRW262193:VSH262193 WBS262193:WCD262193 WLO262193:WLZ262193 WVK262193:WVV262193 C327729:N327729 IY327729:JJ327729 SU327729:TF327729 ACQ327729:ADB327729 AMM327729:AMX327729 AWI327729:AWT327729 BGE327729:BGP327729 BQA327729:BQL327729 BZW327729:CAH327729 CJS327729:CKD327729 CTO327729:CTZ327729 DDK327729:DDV327729 DNG327729:DNR327729 DXC327729:DXN327729 EGY327729:EHJ327729 EQU327729:ERF327729 FAQ327729:FBB327729 FKM327729:FKX327729 FUI327729:FUT327729 GEE327729:GEP327729 GOA327729:GOL327729 GXW327729:GYH327729 HHS327729:HID327729 HRO327729:HRZ327729 IBK327729:IBV327729 ILG327729:ILR327729 IVC327729:IVN327729 JEY327729:JFJ327729 JOU327729:JPF327729 JYQ327729:JZB327729 KIM327729:KIX327729 KSI327729:KST327729 LCE327729:LCP327729 LMA327729:LML327729 LVW327729:LWH327729 MFS327729:MGD327729 MPO327729:MPZ327729 MZK327729:MZV327729 NJG327729:NJR327729 NTC327729:NTN327729 OCY327729:ODJ327729 OMU327729:ONF327729 OWQ327729:OXB327729 PGM327729:PGX327729 PQI327729:PQT327729 QAE327729:QAP327729 QKA327729:QKL327729 QTW327729:QUH327729 RDS327729:RED327729 RNO327729:RNZ327729 RXK327729:RXV327729 SHG327729:SHR327729 SRC327729:SRN327729 TAY327729:TBJ327729 TKU327729:TLF327729 TUQ327729:TVB327729 UEM327729:UEX327729 UOI327729:UOT327729 UYE327729:UYP327729 VIA327729:VIL327729 VRW327729:VSH327729 WBS327729:WCD327729 WLO327729:WLZ327729 WVK327729:WVV327729 C393265:N393265 IY393265:JJ393265 SU393265:TF393265 ACQ393265:ADB393265 AMM393265:AMX393265 AWI393265:AWT393265 BGE393265:BGP393265 BQA393265:BQL393265 BZW393265:CAH393265 CJS393265:CKD393265 CTO393265:CTZ393265 DDK393265:DDV393265 DNG393265:DNR393265 DXC393265:DXN393265 EGY393265:EHJ393265 EQU393265:ERF393265 FAQ393265:FBB393265 FKM393265:FKX393265 FUI393265:FUT393265 GEE393265:GEP393265 GOA393265:GOL393265 GXW393265:GYH393265 HHS393265:HID393265 HRO393265:HRZ393265 IBK393265:IBV393265 ILG393265:ILR393265 IVC393265:IVN393265 JEY393265:JFJ393265 JOU393265:JPF393265 JYQ393265:JZB393265 KIM393265:KIX393265 KSI393265:KST393265 LCE393265:LCP393265 LMA393265:LML393265 LVW393265:LWH393265 MFS393265:MGD393265 MPO393265:MPZ393265 MZK393265:MZV393265 NJG393265:NJR393265 NTC393265:NTN393265 OCY393265:ODJ393265 OMU393265:ONF393265 OWQ393265:OXB393265 PGM393265:PGX393265 PQI393265:PQT393265 QAE393265:QAP393265 QKA393265:QKL393265 QTW393265:QUH393265 RDS393265:RED393265 RNO393265:RNZ393265 RXK393265:RXV393265 SHG393265:SHR393265 SRC393265:SRN393265 TAY393265:TBJ393265 TKU393265:TLF393265 TUQ393265:TVB393265 UEM393265:UEX393265 UOI393265:UOT393265 UYE393265:UYP393265 VIA393265:VIL393265 VRW393265:VSH393265 WBS393265:WCD393265 WLO393265:WLZ393265 WVK393265:WVV393265 C458801:N458801 IY458801:JJ458801 SU458801:TF458801 ACQ458801:ADB458801 AMM458801:AMX458801 AWI458801:AWT458801 BGE458801:BGP458801 BQA458801:BQL458801 BZW458801:CAH458801 CJS458801:CKD458801 CTO458801:CTZ458801 DDK458801:DDV458801 DNG458801:DNR458801 DXC458801:DXN458801 EGY458801:EHJ458801 EQU458801:ERF458801 FAQ458801:FBB458801 FKM458801:FKX458801 FUI458801:FUT458801 GEE458801:GEP458801 GOA458801:GOL458801 GXW458801:GYH458801 HHS458801:HID458801 HRO458801:HRZ458801 IBK458801:IBV458801 ILG458801:ILR458801 IVC458801:IVN458801 JEY458801:JFJ458801 JOU458801:JPF458801 JYQ458801:JZB458801 KIM458801:KIX458801 KSI458801:KST458801 LCE458801:LCP458801 LMA458801:LML458801 LVW458801:LWH458801 MFS458801:MGD458801 MPO458801:MPZ458801 MZK458801:MZV458801 NJG458801:NJR458801 NTC458801:NTN458801 OCY458801:ODJ458801 OMU458801:ONF458801 OWQ458801:OXB458801 PGM458801:PGX458801 PQI458801:PQT458801 QAE458801:QAP458801 QKA458801:QKL458801 QTW458801:QUH458801 RDS458801:RED458801 RNO458801:RNZ458801 RXK458801:RXV458801 SHG458801:SHR458801 SRC458801:SRN458801 TAY458801:TBJ458801 TKU458801:TLF458801 TUQ458801:TVB458801 UEM458801:UEX458801 UOI458801:UOT458801 UYE458801:UYP458801 VIA458801:VIL458801 VRW458801:VSH458801 WBS458801:WCD458801 WLO458801:WLZ458801 WVK458801:WVV458801 C524337:N524337 IY524337:JJ524337 SU524337:TF524337 ACQ524337:ADB524337 AMM524337:AMX524337 AWI524337:AWT524337 BGE524337:BGP524337 BQA524337:BQL524337 BZW524337:CAH524337 CJS524337:CKD524337 CTO524337:CTZ524337 DDK524337:DDV524337 DNG524337:DNR524337 DXC524337:DXN524337 EGY524337:EHJ524337 EQU524337:ERF524337 FAQ524337:FBB524337 FKM524337:FKX524337 FUI524337:FUT524337 GEE524337:GEP524337 GOA524337:GOL524337 GXW524337:GYH524337 HHS524337:HID524337 HRO524337:HRZ524337 IBK524337:IBV524337 ILG524337:ILR524337 IVC524337:IVN524337 JEY524337:JFJ524337 JOU524337:JPF524337 JYQ524337:JZB524337 KIM524337:KIX524337 KSI524337:KST524337 LCE524337:LCP524337 LMA524337:LML524337 LVW524337:LWH524337 MFS524337:MGD524337 MPO524337:MPZ524337 MZK524337:MZV524337 NJG524337:NJR524337 NTC524337:NTN524337 OCY524337:ODJ524337 OMU524337:ONF524337 OWQ524337:OXB524337 PGM524337:PGX524337 PQI524337:PQT524337 QAE524337:QAP524337 QKA524337:QKL524337 QTW524337:QUH524337 RDS524337:RED524337 RNO524337:RNZ524337 RXK524337:RXV524337 SHG524337:SHR524337 SRC524337:SRN524337 TAY524337:TBJ524337 TKU524337:TLF524337 TUQ524337:TVB524337 UEM524337:UEX524337 UOI524337:UOT524337 UYE524337:UYP524337 VIA524337:VIL524337 VRW524337:VSH524337 WBS524337:WCD524337 WLO524337:WLZ524337 WVK524337:WVV524337 C589873:N589873 IY589873:JJ589873 SU589873:TF589873 ACQ589873:ADB589873 AMM589873:AMX589873 AWI589873:AWT589873 BGE589873:BGP589873 BQA589873:BQL589873 BZW589873:CAH589873 CJS589873:CKD589873 CTO589873:CTZ589873 DDK589873:DDV589873 DNG589873:DNR589873 DXC589873:DXN589873 EGY589873:EHJ589873 EQU589873:ERF589873 FAQ589873:FBB589873 FKM589873:FKX589873 FUI589873:FUT589873 GEE589873:GEP589873 GOA589873:GOL589873 GXW589873:GYH589873 HHS589873:HID589873 HRO589873:HRZ589873 IBK589873:IBV589873 ILG589873:ILR589873 IVC589873:IVN589873 JEY589873:JFJ589873 JOU589873:JPF589873 JYQ589873:JZB589873 KIM589873:KIX589873 KSI589873:KST589873 LCE589873:LCP589873 LMA589873:LML589873 LVW589873:LWH589873 MFS589873:MGD589873 MPO589873:MPZ589873 MZK589873:MZV589873 NJG589873:NJR589873 NTC589873:NTN589873 OCY589873:ODJ589873 OMU589873:ONF589873 OWQ589873:OXB589873 PGM589873:PGX589873 PQI589873:PQT589873 QAE589873:QAP589873 QKA589873:QKL589873 QTW589873:QUH589873 RDS589873:RED589873 RNO589873:RNZ589873 RXK589873:RXV589873 SHG589873:SHR589873 SRC589873:SRN589873 TAY589873:TBJ589873 TKU589873:TLF589873 TUQ589873:TVB589873 UEM589873:UEX589873 UOI589873:UOT589873 UYE589873:UYP589873 VIA589873:VIL589873 VRW589873:VSH589873 WBS589873:WCD589873 WLO589873:WLZ589873 WVK589873:WVV589873 C655409:N655409 IY655409:JJ655409 SU655409:TF655409 ACQ655409:ADB655409 AMM655409:AMX655409 AWI655409:AWT655409 BGE655409:BGP655409 BQA655409:BQL655409 BZW655409:CAH655409 CJS655409:CKD655409 CTO655409:CTZ655409 DDK655409:DDV655409 DNG655409:DNR655409 DXC655409:DXN655409 EGY655409:EHJ655409 EQU655409:ERF655409 FAQ655409:FBB655409 FKM655409:FKX655409 FUI655409:FUT655409 GEE655409:GEP655409 GOA655409:GOL655409 GXW655409:GYH655409 HHS655409:HID655409 HRO655409:HRZ655409 IBK655409:IBV655409 ILG655409:ILR655409 IVC655409:IVN655409 JEY655409:JFJ655409 JOU655409:JPF655409 JYQ655409:JZB655409 KIM655409:KIX655409 KSI655409:KST655409 LCE655409:LCP655409 LMA655409:LML655409 LVW655409:LWH655409 MFS655409:MGD655409 MPO655409:MPZ655409 MZK655409:MZV655409 NJG655409:NJR655409 NTC655409:NTN655409 OCY655409:ODJ655409 OMU655409:ONF655409 OWQ655409:OXB655409 PGM655409:PGX655409 PQI655409:PQT655409 QAE655409:QAP655409 QKA655409:QKL655409 QTW655409:QUH655409 RDS655409:RED655409 RNO655409:RNZ655409 RXK655409:RXV655409 SHG655409:SHR655409 SRC655409:SRN655409 TAY655409:TBJ655409 TKU655409:TLF655409 TUQ655409:TVB655409 UEM655409:UEX655409 UOI655409:UOT655409 UYE655409:UYP655409 VIA655409:VIL655409 VRW655409:VSH655409 WBS655409:WCD655409 WLO655409:WLZ655409 WVK655409:WVV655409 C720945:N720945 IY720945:JJ720945 SU720945:TF720945 ACQ720945:ADB720945 AMM720945:AMX720945 AWI720945:AWT720945 BGE720945:BGP720945 BQA720945:BQL720945 BZW720945:CAH720945 CJS720945:CKD720945 CTO720945:CTZ720945 DDK720945:DDV720945 DNG720945:DNR720945 DXC720945:DXN720945 EGY720945:EHJ720945 EQU720945:ERF720945 FAQ720945:FBB720945 FKM720945:FKX720945 FUI720945:FUT720945 GEE720945:GEP720945 GOA720945:GOL720945 GXW720945:GYH720945 HHS720945:HID720945 HRO720945:HRZ720945 IBK720945:IBV720945 ILG720945:ILR720945 IVC720945:IVN720945 JEY720945:JFJ720945 JOU720945:JPF720945 JYQ720945:JZB720945 KIM720945:KIX720945 KSI720945:KST720945 LCE720945:LCP720945 LMA720945:LML720945 LVW720945:LWH720945 MFS720945:MGD720945 MPO720945:MPZ720945 MZK720945:MZV720945 NJG720945:NJR720945 NTC720945:NTN720945 OCY720945:ODJ720945 OMU720945:ONF720945 OWQ720945:OXB720945 PGM720945:PGX720945 PQI720945:PQT720945 QAE720945:QAP720945 QKA720945:QKL720945 QTW720945:QUH720945 RDS720945:RED720945 RNO720945:RNZ720945 RXK720945:RXV720945 SHG720945:SHR720945 SRC720945:SRN720945 TAY720945:TBJ720945 TKU720945:TLF720945 TUQ720945:TVB720945 UEM720945:UEX720945 UOI720945:UOT720945 UYE720945:UYP720945 VIA720945:VIL720945 VRW720945:VSH720945 WBS720945:WCD720945 WLO720945:WLZ720945 WVK720945:WVV720945 C786481:N786481 IY786481:JJ786481 SU786481:TF786481 ACQ786481:ADB786481 AMM786481:AMX786481 AWI786481:AWT786481 BGE786481:BGP786481 BQA786481:BQL786481 BZW786481:CAH786481 CJS786481:CKD786481 CTO786481:CTZ786481 DDK786481:DDV786481 DNG786481:DNR786481 DXC786481:DXN786481 EGY786481:EHJ786481 EQU786481:ERF786481 FAQ786481:FBB786481 FKM786481:FKX786481 FUI786481:FUT786481 GEE786481:GEP786481 GOA786481:GOL786481 GXW786481:GYH786481 HHS786481:HID786481 HRO786481:HRZ786481 IBK786481:IBV786481 ILG786481:ILR786481 IVC786481:IVN786481 JEY786481:JFJ786481 JOU786481:JPF786481 JYQ786481:JZB786481 KIM786481:KIX786481 KSI786481:KST786481 LCE786481:LCP786481 LMA786481:LML786481 LVW786481:LWH786481 MFS786481:MGD786481 MPO786481:MPZ786481 MZK786481:MZV786481 NJG786481:NJR786481 NTC786481:NTN786481 OCY786481:ODJ786481 OMU786481:ONF786481 OWQ786481:OXB786481 PGM786481:PGX786481 PQI786481:PQT786481 QAE786481:QAP786481 QKA786481:QKL786481 QTW786481:QUH786481 RDS786481:RED786481 RNO786481:RNZ786481 RXK786481:RXV786481 SHG786481:SHR786481 SRC786481:SRN786481 TAY786481:TBJ786481 TKU786481:TLF786481 TUQ786481:TVB786481 UEM786481:UEX786481 UOI786481:UOT786481 UYE786481:UYP786481 VIA786481:VIL786481 VRW786481:VSH786481 WBS786481:WCD786481 WLO786481:WLZ786481 WVK786481:WVV786481 C852017:N852017 IY852017:JJ852017 SU852017:TF852017 ACQ852017:ADB852017 AMM852017:AMX852017 AWI852017:AWT852017 BGE852017:BGP852017 BQA852017:BQL852017 BZW852017:CAH852017 CJS852017:CKD852017 CTO852017:CTZ852017 DDK852017:DDV852017 DNG852017:DNR852017 DXC852017:DXN852017 EGY852017:EHJ852017 EQU852017:ERF852017 FAQ852017:FBB852017 FKM852017:FKX852017 FUI852017:FUT852017 GEE852017:GEP852017 GOA852017:GOL852017 GXW852017:GYH852017 HHS852017:HID852017 HRO852017:HRZ852017 IBK852017:IBV852017 ILG852017:ILR852017 IVC852017:IVN852017 JEY852017:JFJ852017 JOU852017:JPF852017 JYQ852017:JZB852017 KIM852017:KIX852017 KSI852017:KST852017 LCE852017:LCP852017 LMA852017:LML852017 LVW852017:LWH852017 MFS852017:MGD852017 MPO852017:MPZ852017 MZK852017:MZV852017 NJG852017:NJR852017 NTC852017:NTN852017 OCY852017:ODJ852017 OMU852017:ONF852017 OWQ852017:OXB852017 PGM852017:PGX852017 PQI852017:PQT852017 QAE852017:QAP852017 QKA852017:QKL852017 QTW852017:QUH852017 RDS852017:RED852017 RNO852017:RNZ852017 RXK852017:RXV852017 SHG852017:SHR852017 SRC852017:SRN852017 TAY852017:TBJ852017 TKU852017:TLF852017 TUQ852017:TVB852017 UEM852017:UEX852017 UOI852017:UOT852017 UYE852017:UYP852017 VIA852017:VIL852017 VRW852017:VSH852017 WBS852017:WCD852017 WLO852017:WLZ852017 WVK852017:WVV852017 C917553:N917553 IY917553:JJ917553 SU917553:TF917553 ACQ917553:ADB917553 AMM917553:AMX917553 AWI917553:AWT917553 BGE917553:BGP917553 BQA917553:BQL917553 BZW917553:CAH917553 CJS917553:CKD917553 CTO917553:CTZ917553 DDK917553:DDV917553 DNG917553:DNR917553 DXC917553:DXN917553 EGY917553:EHJ917553 EQU917553:ERF917553 FAQ917553:FBB917553 FKM917553:FKX917553 FUI917553:FUT917553 GEE917553:GEP917553 GOA917553:GOL917553 GXW917553:GYH917553 HHS917553:HID917553 HRO917553:HRZ917553 IBK917553:IBV917553 ILG917553:ILR917553 IVC917553:IVN917553 JEY917553:JFJ917553 JOU917553:JPF917553 JYQ917553:JZB917553 KIM917553:KIX917553 KSI917553:KST917553 LCE917553:LCP917553 LMA917553:LML917553 LVW917553:LWH917553 MFS917553:MGD917553 MPO917553:MPZ917553 MZK917553:MZV917553 NJG917553:NJR917553 NTC917553:NTN917553 OCY917553:ODJ917553 OMU917553:ONF917553 OWQ917553:OXB917553 PGM917553:PGX917553 PQI917553:PQT917553 QAE917553:QAP917553 QKA917553:QKL917553 QTW917553:QUH917553 RDS917553:RED917553 RNO917553:RNZ917553 RXK917553:RXV917553 SHG917553:SHR917553 SRC917553:SRN917553 TAY917553:TBJ917553 TKU917553:TLF917553 TUQ917553:TVB917553 UEM917553:UEX917553 UOI917553:UOT917553 UYE917553:UYP917553 VIA917553:VIL917553 VRW917553:VSH917553 WBS917553:WCD917553 WLO917553:WLZ917553 WVK917553:WVV917553 C983089:N983089 IY983089:JJ983089 SU983089:TF983089 ACQ983089:ADB983089 AMM983089:AMX983089 AWI983089:AWT983089 BGE983089:BGP983089 BQA983089:BQL983089 BZW983089:CAH983089 CJS983089:CKD983089 CTO983089:CTZ983089 DDK983089:DDV983089 DNG983089:DNR983089 DXC983089:DXN983089 EGY983089:EHJ983089 EQU983089:ERF983089 FAQ983089:FBB983089 FKM983089:FKX983089 FUI983089:FUT983089 GEE983089:GEP983089 GOA983089:GOL983089 GXW983089:GYH983089 HHS983089:HID983089 HRO983089:HRZ983089 IBK983089:IBV983089 ILG983089:ILR983089 IVC983089:IVN983089 JEY983089:JFJ983089 JOU983089:JPF983089 JYQ983089:JZB983089 KIM983089:KIX983089 KSI983089:KST983089 LCE983089:LCP983089 LMA983089:LML983089 LVW983089:LWH983089 MFS983089:MGD983089 MPO983089:MPZ983089 MZK983089:MZV983089 NJG983089:NJR983089 NTC983089:NTN983089 OCY983089:ODJ983089 OMU983089:ONF983089 OWQ983089:OXB983089 PGM983089:PGX983089 PQI983089:PQT983089 QAE983089:QAP983089 QKA983089:QKL983089 QTW983089:QUH983089 RDS983089:RED983089 RNO983089:RNZ983089 RXK983089:RXV983089 SHG983089:SHR983089 SRC983089:SRN983089 TAY983089:TBJ983089 TKU983089:TLF983089 TUQ983089:TVB983089 UEM983089:UEX983089 UOI983089:UOT983089 UYE983089:UYP983089 VIA983089:VIL983089 VRW983089:VSH983089 WBS983089:WCD983089 WLO983089:WLZ983089 WVK983089:WVV983089 C51:N53 IY51:JJ53 SU51:TF53 ACQ51:ADB53 AMM51:AMX53 AWI51:AWT53 BGE51:BGP53 BQA51:BQL53 BZW51:CAH53 CJS51:CKD53 CTO51:CTZ53 DDK51:DDV53 DNG51:DNR53 DXC51:DXN53 EGY51:EHJ53 EQU51:ERF53 FAQ51:FBB53 FKM51:FKX53 FUI51:FUT53 GEE51:GEP53 GOA51:GOL53 GXW51:GYH53 HHS51:HID53 HRO51:HRZ53 IBK51:IBV53 ILG51:ILR53 IVC51:IVN53 JEY51:JFJ53 JOU51:JPF53 JYQ51:JZB53 KIM51:KIX53 KSI51:KST53 LCE51:LCP53 LMA51:LML53 LVW51:LWH53 MFS51:MGD53 MPO51:MPZ53 MZK51:MZV53 NJG51:NJR53 NTC51:NTN53 OCY51:ODJ53 OMU51:ONF53 OWQ51:OXB53 PGM51:PGX53 PQI51:PQT53 QAE51:QAP53 QKA51:QKL53 QTW51:QUH53 RDS51:RED53 RNO51:RNZ53 RXK51:RXV53 SHG51:SHR53 SRC51:SRN53 TAY51:TBJ53 TKU51:TLF53 TUQ51:TVB53 UEM51:UEX53 UOI51:UOT53 UYE51:UYP53 VIA51:VIL53 VRW51:VSH53 WBS51:WCD53 WLO51:WLZ53 WVK51:WVV53 C65587:N65589 IY65587:JJ65589 SU65587:TF65589 ACQ65587:ADB65589 AMM65587:AMX65589 AWI65587:AWT65589 BGE65587:BGP65589 BQA65587:BQL65589 BZW65587:CAH65589 CJS65587:CKD65589 CTO65587:CTZ65589 DDK65587:DDV65589 DNG65587:DNR65589 DXC65587:DXN65589 EGY65587:EHJ65589 EQU65587:ERF65589 FAQ65587:FBB65589 FKM65587:FKX65589 FUI65587:FUT65589 GEE65587:GEP65589 GOA65587:GOL65589 GXW65587:GYH65589 HHS65587:HID65589 HRO65587:HRZ65589 IBK65587:IBV65589 ILG65587:ILR65589 IVC65587:IVN65589 JEY65587:JFJ65589 JOU65587:JPF65589 JYQ65587:JZB65589 KIM65587:KIX65589 KSI65587:KST65589 LCE65587:LCP65589 LMA65587:LML65589 LVW65587:LWH65589 MFS65587:MGD65589 MPO65587:MPZ65589 MZK65587:MZV65589 NJG65587:NJR65589 NTC65587:NTN65589 OCY65587:ODJ65589 OMU65587:ONF65589 OWQ65587:OXB65589 PGM65587:PGX65589 PQI65587:PQT65589 QAE65587:QAP65589 QKA65587:QKL65589 QTW65587:QUH65589 RDS65587:RED65589 RNO65587:RNZ65589 RXK65587:RXV65589 SHG65587:SHR65589 SRC65587:SRN65589 TAY65587:TBJ65589 TKU65587:TLF65589 TUQ65587:TVB65589 UEM65587:UEX65589 UOI65587:UOT65589 UYE65587:UYP65589 VIA65587:VIL65589 VRW65587:VSH65589 WBS65587:WCD65589 WLO65587:WLZ65589 WVK65587:WVV65589 C131123:N131125 IY131123:JJ131125 SU131123:TF131125 ACQ131123:ADB131125 AMM131123:AMX131125 AWI131123:AWT131125 BGE131123:BGP131125 BQA131123:BQL131125 BZW131123:CAH131125 CJS131123:CKD131125 CTO131123:CTZ131125 DDK131123:DDV131125 DNG131123:DNR131125 DXC131123:DXN131125 EGY131123:EHJ131125 EQU131123:ERF131125 FAQ131123:FBB131125 FKM131123:FKX131125 FUI131123:FUT131125 GEE131123:GEP131125 GOA131123:GOL131125 GXW131123:GYH131125 HHS131123:HID131125 HRO131123:HRZ131125 IBK131123:IBV131125 ILG131123:ILR131125 IVC131123:IVN131125 JEY131123:JFJ131125 JOU131123:JPF131125 JYQ131123:JZB131125 KIM131123:KIX131125 KSI131123:KST131125 LCE131123:LCP131125 LMA131123:LML131125 LVW131123:LWH131125 MFS131123:MGD131125 MPO131123:MPZ131125 MZK131123:MZV131125 NJG131123:NJR131125 NTC131123:NTN131125 OCY131123:ODJ131125 OMU131123:ONF131125 OWQ131123:OXB131125 PGM131123:PGX131125 PQI131123:PQT131125 QAE131123:QAP131125 QKA131123:QKL131125 QTW131123:QUH131125 RDS131123:RED131125 RNO131123:RNZ131125 RXK131123:RXV131125 SHG131123:SHR131125 SRC131123:SRN131125 TAY131123:TBJ131125 TKU131123:TLF131125 TUQ131123:TVB131125 UEM131123:UEX131125 UOI131123:UOT131125 UYE131123:UYP131125 VIA131123:VIL131125 VRW131123:VSH131125 WBS131123:WCD131125 WLO131123:WLZ131125 WVK131123:WVV131125 C196659:N196661 IY196659:JJ196661 SU196659:TF196661 ACQ196659:ADB196661 AMM196659:AMX196661 AWI196659:AWT196661 BGE196659:BGP196661 BQA196659:BQL196661 BZW196659:CAH196661 CJS196659:CKD196661 CTO196659:CTZ196661 DDK196659:DDV196661 DNG196659:DNR196661 DXC196659:DXN196661 EGY196659:EHJ196661 EQU196659:ERF196661 FAQ196659:FBB196661 FKM196659:FKX196661 FUI196659:FUT196661 GEE196659:GEP196661 GOA196659:GOL196661 GXW196659:GYH196661 HHS196659:HID196661 HRO196659:HRZ196661 IBK196659:IBV196661 ILG196659:ILR196661 IVC196659:IVN196661 JEY196659:JFJ196661 JOU196659:JPF196661 JYQ196659:JZB196661 KIM196659:KIX196661 KSI196659:KST196661 LCE196659:LCP196661 LMA196659:LML196661 LVW196659:LWH196661 MFS196659:MGD196661 MPO196659:MPZ196661 MZK196659:MZV196661 NJG196659:NJR196661 NTC196659:NTN196661 OCY196659:ODJ196661 OMU196659:ONF196661 OWQ196659:OXB196661 PGM196659:PGX196661 PQI196659:PQT196661 QAE196659:QAP196661 QKA196659:QKL196661 QTW196659:QUH196661 RDS196659:RED196661 RNO196659:RNZ196661 RXK196659:RXV196661 SHG196659:SHR196661 SRC196659:SRN196661 TAY196659:TBJ196661 TKU196659:TLF196661 TUQ196659:TVB196661 UEM196659:UEX196661 UOI196659:UOT196661 UYE196659:UYP196661 VIA196659:VIL196661 VRW196659:VSH196661 WBS196659:WCD196661 WLO196659:WLZ196661 WVK196659:WVV196661 C262195:N262197 IY262195:JJ262197 SU262195:TF262197 ACQ262195:ADB262197 AMM262195:AMX262197 AWI262195:AWT262197 BGE262195:BGP262197 BQA262195:BQL262197 BZW262195:CAH262197 CJS262195:CKD262197 CTO262195:CTZ262197 DDK262195:DDV262197 DNG262195:DNR262197 DXC262195:DXN262197 EGY262195:EHJ262197 EQU262195:ERF262197 FAQ262195:FBB262197 FKM262195:FKX262197 FUI262195:FUT262197 GEE262195:GEP262197 GOA262195:GOL262197 GXW262195:GYH262197 HHS262195:HID262197 HRO262195:HRZ262197 IBK262195:IBV262197 ILG262195:ILR262197 IVC262195:IVN262197 JEY262195:JFJ262197 JOU262195:JPF262197 JYQ262195:JZB262197 KIM262195:KIX262197 KSI262195:KST262197 LCE262195:LCP262197 LMA262195:LML262197 LVW262195:LWH262197 MFS262195:MGD262197 MPO262195:MPZ262197 MZK262195:MZV262197 NJG262195:NJR262197 NTC262195:NTN262197 OCY262195:ODJ262197 OMU262195:ONF262197 OWQ262195:OXB262197 PGM262195:PGX262197 PQI262195:PQT262197 QAE262195:QAP262197 QKA262195:QKL262197 QTW262195:QUH262197 RDS262195:RED262197 RNO262195:RNZ262197 RXK262195:RXV262197 SHG262195:SHR262197 SRC262195:SRN262197 TAY262195:TBJ262197 TKU262195:TLF262197 TUQ262195:TVB262197 UEM262195:UEX262197 UOI262195:UOT262197 UYE262195:UYP262197 VIA262195:VIL262197 VRW262195:VSH262197 WBS262195:WCD262197 WLO262195:WLZ262197 WVK262195:WVV262197 C327731:N327733 IY327731:JJ327733 SU327731:TF327733 ACQ327731:ADB327733 AMM327731:AMX327733 AWI327731:AWT327733 BGE327731:BGP327733 BQA327731:BQL327733 BZW327731:CAH327733 CJS327731:CKD327733 CTO327731:CTZ327733 DDK327731:DDV327733 DNG327731:DNR327733 DXC327731:DXN327733 EGY327731:EHJ327733 EQU327731:ERF327733 FAQ327731:FBB327733 FKM327731:FKX327733 FUI327731:FUT327733 GEE327731:GEP327733 GOA327731:GOL327733 GXW327731:GYH327733 HHS327731:HID327733 HRO327731:HRZ327733 IBK327731:IBV327733 ILG327731:ILR327733 IVC327731:IVN327733 JEY327731:JFJ327733 JOU327731:JPF327733 JYQ327731:JZB327733 KIM327731:KIX327733 KSI327731:KST327733 LCE327731:LCP327733 LMA327731:LML327733 LVW327731:LWH327733 MFS327731:MGD327733 MPO327731:MPZ327733 MZK327731:MZV327733 NJG327731:NJR327733 NTC327731:NTN327733 OCY327731:ODJ327733 OMU327731:ONF327733 OWQ327731:OXB327733 PGM327731:PGX327733 PQI327731:PQT327733 QAE327731:QAP327733 QKA327731:QKL327733 QTW327731:QUH327733 RDS327731:RED327733 RNO327731:RNZ327733 RXK327731:RXV327733 SHG327731:SHR327733 SRC327731:SRN327733 TAY327731:TBJ327733 TKU327731:TLF327733 TUQ327731:TVB327733 UEM327731:UEX327733 UOI327731:UOT327733 UYE327731:UYP327733 VIA327731:VIL327733 VRW327731:VSH327733 WBS327731:WCD327733 WLO327731:WLZ327733 WVK327731:WVV327733 C393267:N393269 IY393267:JJ393269 SU393267:TF393269 ACQ393267:ADB393269 AMM393267:AMX393269 AWI393267:AWT393269 BGE393267:BGP393269 BQA393267:BQL393269 BZW393267:CAH393269 CJS393267:CKD393269 CTO393267:CTZ393269 DDK393267:DDV393269 DNG393267:DNR393269 DXC393267:DXN393269 EGY393267:EHJ393269 EQU393267:ERF393269 FAQ393267:FBB393269 FKM393267:FKX393269 FUI393267:FUT393269 GEE393267:GEP393269 GOA393267:GOL393269 GXW393267:GYH393269 HHS393267:HID393269 HRO393267:HRZ393269 IBK393267:IBV393269 ILG393267:ILR393269 IVC393267:IVN393269 JEY393267:JFJ393269 JOU393267:JPF393269 JYQ393267:JZB393269 KIM393267:KIX393269 KSI393267:KST393269 LCE393267:LCP393269 LMA393267:LML393269 LVW393267:LWH393269 MFS393267:MGD393269 MPO393267:MPZ393269 MZK393267:MZV393269 NJG393267:NJR393269 NTC393267:NTN393269 OCY393267:ODJ393269 OMU393267:ONF393269 OWQ393267:OXB393269 PGM393267:PGX393269 PQI393267:PQT393269 QAE393267:QAP393269 QKA393267:QKL393269 QTW393267:QUH393269 RDS393267:RED393269 RNO393267:RNZ393269 RXK393267:RXV393269 SHG393267:SHR393269 SRC393267:SRN393269 TAY393267:TBJ393269 TKU393267:TLF393269 TUQ393267:TVB393269 UEM393267:UEX393269 UOI393267:UOT393269 UYE393267:UYP393269 VIA393267:VIL393269 VRW393267:VSH393269 WBS393267:WCD393269 WLO393267:WLZ393269 WVK393267:WVV393269 C458803:N458805 IY458803:JJ458805 SU458803:TF458805 ACQ458803:ADB458805 AMM458803:AMX458805 AWI458803:AWT458805 BGE458803:BGP458805 BQA458803:BQL458805 BZW458803:CAH458805 CJS458803:CKD458805 CTO458803:CTZ458805 DDK458803:DDV458805 DNG458803:DNR458805 DXC458803:DXN458805 EGY458803:EHJ458805 EQU458803:ERF458805 FAQ458803:FBB458805 FKM458803:FKX458805 FUI458803:FUT458805 GEE458803:GEP458805 GOA458803:GOL458805 GXW458803:GYH458805 HHS458803:HID458805 HRO458803:HRZ458805 IBK458803:IBV458805 ILG458803:ILR458805 IVC458803:IVN458805 JEY458803:JFJ458805 JOU458803:JPF458805 JYQ458803:JZB458805 KIM458803:KIX458805 KSI458803:KST458805 LCE458803:LCP458805 LMA458803:LML458805 LVW458803:LWH458805 MFS458803:MGD458805 MPO458803:MPZ458805 MZK458803:MZV458805 NJG458803:NJR458805 NTC458803:NTN458805 OCY458803:ODJ458805 OMU458803:ONF458805 OWQ458803:OXB458805 PGM458803:PGX458805 PQI458803:PQT458805 QAE458803:QAP458805 QKA458803:QKL458805 QTW458803:QUH458805 RDS458803:RED458805 RNO458803:RNZ458805 RXK458803:RXV458805 SHG458803:SHR458805 SRC458803:SRN458805 TAY458803:TBJ458805 TKU458803:TLF458805 TUQ458803:TVB458805 UEM458803:UEX458805 UOI458803:UOT458805 UYE458803:UYP458805 VIA458803:VIL458805 VRW458803:VSH458805 WBS458803:WCD458805 WLO458803:WLZ458805 WVK458803:WVV458805 C524339:N524341 IY524339:JJ524341 SU524339:TF524341 ACQ524339:ADB524341 AMM524339:AMX524341 AWI524339:AWT524341 BGE524339:BGP524341 BQA524339:BQL524341 BZW524339:CAH524341 CJS524339:CKD524341 CTO524339:CTZ524341 DDK524339:DDV524341 DNG524339:DNR524341 DXC524339:DXN524341 EGY524339:EHJ524341 EQU524339:ERF524341 FAQ524339:FBB524341 FKM524339:FKX524341 FUI524339:FUT524341 GEE524339:GEP524341 GOA524339:GOL524341 GXW524339:GYH524341 HHS524339:HID524341 HRO524339:HRZ524341 IBK524339:IBV524341 ILG524339:ILR524341 IVC524339:IVN524341 JEY524339:JFJ524341 JOU524339:JPF524341 JYQ524339:JZB524341 KIM524339:KIX524341 KSI524339:KST524341 LCE524339:LCP524341 LMA524339:LML524341 LVW524339:LWH524341 MFS524339:MGD524341 MPO524339:MPZ524341 MZK524339:MZV524341 NJG524339:NJR524341 NTC524339:NTN524341 OCY524339:ODJ524341 OMU524339:ONF524341 OWQ524339:OXB524341 PGM524339:PGX524341 PQI524339:PQT524341 QAE524339:QAP524341 QKA524339:QKL524341 QTW524339:QUH524341 RDS524339:RED524341 RNO524339:RNZ524341 RXK524339:RXV524341 SHG524339:SHR524341 SRC524339:SRN524341 TAY524339:TBJ524341 TKU524339:TLF524341 TUQ524339:TVB524341 UEM524339:UEX524341 UOI524339:UOT524341 UYE524339:UYP524341 VIA524339:VIL524341 VRW524339:VSH524341 WBS524339:WCD524341 WLO524339:WLZ524341 WVK524339:WVV524341 C589875:N589877 IY589875:JJ589877 SU589875:TF589877 ACQ589875:ADB589877 AMM589875:AMX589877 AWI589875:AWT589877 BGE589875:BGP589877 BQA589875:BQL589877 BZW589875:CAH589877 CJS589875:CKD589877 CTO589875:CTZ589877 DDK589875:DDV589877 DNG589875:DNR589877 DXC589875:DXN589877 EGY589875:EHJ589877 EQU589875:ERF589877 FAQ589875:FBB589877 FKM589875:FKX589877 FUI589875:FUT589877 GEE589875:GEP589877 GOA589875:GOL589877 GXW589875:GYH589877 HHS589875:HID589877 HRO589875:HRZ589877 IBK589875:IBV589877 ILG589875:ILR589877 IVC589875:IVN589877 JEY589875:JFJ589877 JOU589875:JPF589877 JYQ589875:JZB589877 KIM589875:KIX589877 KSI589875:KST589877 LCE589875:LCP589877 LMA589875:LML589877 LVW589875:LWH589877 MFS589875:MGD589877 MPO589875:MPZ589877 MZK589875:MZV589877 NJG589875:NJR589877 NTC589875:NTN589877 OCY589875:ODJ589877 OMU589875:ONF589877 OWQ589875:OXB589877 PGM589875:PGX589877 PQI589875:PQT589877 QAE589875:QAP589877 QKA589875:QKL589877 QTW589875:QUH589877 RDS589875:RED589877 RNO589875:RNZ589877 RXK589875:RXV589877 SHG589875:SHR589877 SRC589875:SRN589877 TAY589875:TBJ589877 TKU589875:TLF589877 TUQ589875:TVB589877 UEM589875:UEX589877 UOI589875:UOT589877 UYE589875:UYP589877 VIA589875:VIL589877 VRW589875:VSH589877 WBS589875:WCD589877 WLO589875:WLZ589877 WVK589875:WVV589877 C655411:N655413 IY655411:JJ655413 SU655411:TF655413 ACQ655411:ADB655413 AMM655411:AMX655413 AWI655411:AWT655413 BGE655411:BGP655413 BQA655411:BQL655413 BZW655411:CAH655413 CJS655411:CKD655413 CTO655411:CTZ655413 DDK655411:DDV655413 DNG655411:DNR655413 DXC655411:DXN655413 EGY655411:EHJ655413 EQU655411:ERF655413 FAQ655411:FBB655413 FKM655411:FKX655413 FUI655411:FUT655413 GEE655411:GEP655413 GOA655411:GOL655413 GXW655411:GYH655413 HHS655411:HID655413 HRO655411:HRZ655413 IBK655411:IBV655413 ILG655411:ILR655413 IVC655411:IVN655413 JEY655411:JFJ655413 JOU655411:JPF655413 JYQ655411:JZB655413 KIM655411:KIX655413 KSI655411:KST655413 LCE655411:LCP655413 LMA655411:LML655413 LVW655411:LWH655413 MFS655411:MGD655413 MPO655411:MPZ655413 MZK655411:MZV655413 NJG655411:NJR655413 NTC655411:NTN655413 OCY655411:ODJ655413 OMU655411:ONF655413 OWQ655411:OXB655413 PGM655411:PGX655413 PQI655411:PQT655413 QAE655411:QAP655413 QKA655411:QKL655413 QTW655411:QUH655413 RDS655411:RED655413 RNO655411:RNZ655413 RXK655411:RXV655413 SHG655411:SHR655413 SRC655411:SRN655413 TAY655411:TBJ655413 TKU655411:TLF655413 TUQ655411:TVB655413 UEM655411:UEX655413 UOI655411:UOT655413 UYE655411:UYP655413 VIA655411:VIL655413 VRW655411:VSH655413 WBS655411:WCD655413 WLO655411:WLZ655413 WVK655411:WVV655413 C720947:N720949 IY720947:JJ720949 SU720947:TF720949 ACQ720947:ADB720949 AMM720947:AMX720949 AWI720947:AWT720949 BGE720947:BGP720949 BQA720947:BQL720949 BZW720947:CAH720949 CJS720947:CKD720949 CTO720947:CTZ720949 DDK720947:DDV720949 DNG720947:DNR720949 DXC720947:DXN720949 EGY720947:EHJ720949 EQU720947:ERF720949 FAQ720947:FBB720949 FKM720947:FKX720949 FUI720947:FUT720949 GEE720947:GEP720949 GOA720947:GOL720949 GXW720947:GYH720949 HHS720947:HID720949 HRO720947:HRZ720949 IBK720947:IBV720949 ILG720947:ILR720949 IVC720947:IVN720949 JEY720947:JFJ720949 JOU720947:JPF720949 JYQ720947:JZB720949 KIM720947:KIX720949 KSI720947:KST720949 LCE720947:LCP720949 LMA720947:LML720949 LVW720947:LWH720949 MFS720947:MGD720949 MPO720947:MPZ720949 MZK720947:MZV720949 NJG720947:NJR720949 NTC720947:NTN720949 OCY720947:ODJ720949 OMU720947:ONF720949 OWQ720947:OXB720949 PGM720947:PGX720949 PQI720947:PQT720949 QAE720947:QAP720949 QKA720947:QKL720949 QTW720947:QUH720949 RDS720947:RED720949 RNO720947:RNZ720949 RXK720947:RXV720949 SHG720947:SHR720949 SRC720947:SRN720949 TAY720947:TBJ720949 TKU720947:TLF720949 TUQ720947:TVB720949 UEM720947:UEX720949 UOI720947:UOT720949 UYE720947:UYP720949 VIA720947:VIL720949 VRW720947:VSH720949 WBS720947:WCD720949 WLO720947:WLZ720949 WVK720947:WVV720949 C786483:N786485 IY786483:JJ786485 SU786483:TF786485 ACQ786483:ADB786485 AMM786483:AMX786485 AWI786483:AWT786485 BGE786483:BGP786485 BQA786483:BQL786485 BZW786483:CAH786485 CJS786483:CKD786485 CTO786483:CTZ786485 DDK786483:DDV786485 DNG786483:DNR786485 DXC786483:DXN786485 EGY786483:EHJ786485 EQU786483:ERF786485 FAQ786483:FBB786485 FKM786483:FKX786485 FUI786483:FUT786485 GEE786483:GEP786485 GOA786483:GOL786485 GXW786483:GYH786485 HHS786483:HID786485 HRO786483:HRZ786485 IBK786483:IBV786485 ILG786483:ILR786485 IVC786483:IVN786485 JEY786483:JFJ786485 JOU786483:JPF786485 JYQ786483:JZB786485 KIM786483:KIX786485 KSI786483:KST786485 LCE786483:LCP786485 LMA786483:LML786485 LVW786483:LWH786485 MFS786483:MGD786485 MPO786483:MPZ786485 MZK786483:MZV786485 NJG786483:NJR786485 NTC786483:NTN786485 OCY786483:ODJ786485 OMU786483:ONF786485 OWQ786483:OXB786485 PGM786483:PGX786485 PQI786483:PQT786485 QAE786483:QAP786485 QKA786483:QKL786485 QTW786483:QUH786485 RDS786483:RED786485 RNO786483:RNZ786485 RXK786483:RXV786485 SHG786483:SHR786485 SRC786483:SRN786485 TAY786483:TBJ786485 TKU786483:TLF786485 TUQ786483:TVB786485 UEM786483:UEX786485 UOI786483:UOT786485 UYE786483:UYP786485 VIA786483:VIL786485 VRW786483:VSH786485 WBS786483:WCD786485 WLO786483:WLZ786485 WVK786483:WVV786485 C852019:N852021 IY852019:JJ852021 SU852019:TF852021 ACQ852019:ADB852021 AMM852019:AMX852021 AWI852019:AWT852021 BGE852019:BGP852021 BQA852019:BQL852021 BZW852019:CAH852021 CJS852019:CKD852021 CTO852019:CTZ852021 DDK852019:DDV852021 DNG852019:DNR852021 DXC852019:DXN852021 EGY852019:EHJ852021 EQU852019:ERF852021 FAQ852019:FBB852021 FKM852019:FKX852021 FUI852019:FUT852021 GEE852019:GEP852021 GOA852019:GOL852021 GXW852019:GYH852021 HHS852019:HID852021 HRO852019:HRZ852021 IBK852019:IBV852021 ILG852019:ILR852021 IVC852019:IVN852021 JEY852019:JFJ852021 JOU852019:JPF852021 JYQ852019:JZB852021 KIM852019:KIX852021 KSI852019:KST852021 LCE852019:LCP852021 LMA852019:LML852021 LVW852019:LWH852021 MFS852019:MGD852021 MPO852019:MPZ852021 MZK852019:MZV852021 NJG852019:NJR852021 NTC852019:NTN852021 OCY852019:ODJ852021 OMU852019:ONF852021 OWQ852019:OXB852021 PGM852019:PGX852021 PQI852019:PQT852021 QAE852019:QAP852021 QKA852019:QKL852021 QTW852019:QUH852021 RDS852019:RED852021 RNO852019:RNZ852021 RXK852019:RXV852021 SHG852019:SHR852021 SRC852019:SRN852021 TAY852019:TBJ852021 TKU852019:TLF852021 TUQ852019:TVB852021 UEM852019:UEX852021 UOI852019:UOT852021 UYE852019:UYP852021 VIA852019:VIL852021 VRW852019:VSH852021 WBS852019:WCD852021 WLO852019:WLZ852021 WVK852019:WVV852021 C917555:N917557 IY917555:JJ917557 SU917555:TF917557 ACQ917555:ADB917557 AMM917555:AMX917557 AWI917555:AWT917557 BGE917555:BGP917557 BQA917555:BQL917557 BZW917555:CAH917557 CJS917555:CKD917557 CTO917555:CTZ917557 DDK917555:DDV917557 DNG917555:DNR917557 DXC917555:DXN917557 EGY917555:EHJ917557 EQU917555:ERF917557 FAQ917555:FBB917557 FKM917555:FKX917557 FUI917555:FUT917557 GEE917555:GEP917557 GOA917555:GOL917557 GXW917555:GYH917557 HHS917555:HID917557 HRO917555:HRZ917557 IBK917555:IBV917557 ILG917555:ILR917557 IVC917555:IVN917557 JEY917555:JFJ917557 JOU917555:JPF917557 JYQ917555:JZB917557 KIM917555:KIX917557 KSI917555:KST917557 LCE917555:LCP917557 LMA917555:LML917557 LVW917555:LWH917557 MFS917555:MGD917557 MPO917555:MPZ917557 MZK917555:MZV917557 NJG917555:NJR917557 NTC917555:NTN917557 OCY917555:ODJ917557 OMU917555:ONF917557 OWQ917555:OXB917557 PGM917555:PGX917557 PQI917555:PQT917557 QAE917555:QAP917557 QKA917555:QKL917557 QTW917555:QUH917557 RDS917555:RED917557 RNO917555:RNZ917557 RXK917555:RXV917557 SHG917555:SHR917557 SRC917555:SRN917557 TAY917555:TBJ917557 TKU917555:TLF917557 TUQ917555:TVB917557 UEM917555:UEX917557 UOI917555:UOT917557 UYE917555:UYP917557 VIA917555:VIL917557 VRW917555:VSH917557 WBS917555:WCD917557 WLO917555:WLZ917557 WVK917555:WVV917557 C983091:N983093 IY983091:JJ983093 SU983091:TF983093 ACQ983091:ADB983093 AMM983091:AMX983093 AWI983091:AWT983093 BGE983091:BGP983093 BQA983091:BQL983093 BZW983091:CAH983093 CJS983091:CKD983093 CTO983091:CTZ983093 DDK983091:DDV983093 DNG983091:DNR983093 DXC983091:DXN983093 EGY983091:EHJ983093 EQU983091:ERF983093 FAQ983091:FBB983093 FKM983091:FKX983093 FUI983091:FUT983093 GEE983091:GEP983093 GOA983091:GOL983093 GXW983091:GYH983093 HHS983091:HID983093 HRO983091:HRZ983093 IBK983091:IBV983093 ILG983091:ILR983093 IVC983091:IVN983093 JEY983091:JFJ983093 JOU983091:JPF983093 JYQ983091:JZB983093 KIM983091:KIX983093 KSI983091:KST983093 LCE983091:LCP983093 LMA983091:LML983093 LVW983091:LWH983093 MFS983091:MGD983093 MPO983091:MPZ983093 MZK983091:MZV983093 NJG983091:NJR983093 NTC983091:NTN983093 OCY983091:ODJ983093 OMU983091:ONF983093 OWQ983091:OXB983093 PGM983091:PGX983093 PQI983091:PQT983093 QAE983091:QAP983093 QKA983091:QKL983093 QTW983091:QUH983093 RDS983091:RED983093 RNO983091:RNZ983093 RXK983091:RXV983093 SHG983091:SHR983093 SRC983091:SRN983093 TAY983091:TBJ983093 TKU983091:TLF983093 TUQ983091:TVB983093 UEM983091:UEX983093 UOI983091:UOT983093 UYE983091:UYP983093 VIA983091:VIL983093 VRW983091:VSH983093 WBS983091:WCD983093 WLO983091:WLZ983093 WVK983091:WVV983093 C55:N56 IY55:JJ56 SU55:TF56 ACQ55:ADB56 AMM55:AMX56 AWI55:AWT56 BGE55:BGP56 BQA55:BQL56 BZW55:CAH56 CJS55:CKD56 CTO55:CTZ56 DDK55:DDV56 DNG55:DNR56 DXC55:DXN56 EGY55:EHJ56 EQU55:ERF56 FAQ55:FBB56 FKM55:FKX56 FUI55:FUT56 GEE55:GEP56 GOA55:GOL56 GXW55:GYH56 HHS55:HID56 HRO55:HRZ56 IBK55:IBV56 ILG55:ILR56 IVC55:IVN56 JEY55:JFJ56 JOU55:JPF56 JYQ55:JZB56 KIM55:KIX56 KSI55:KST56 LCE55:LCP56 LMA55:LML56 LVW55:LWH56 MFS55:MGD56 MPO55:MPZ56 MZK55:MZV56 NJG55:NJR56 NTC55:NTN56 OCY55:ODJ56 OMU55:ONF56 OWQ55:OXB56 PGM55:PGX56 PQI55:PQT56 QAE55:QAP56 QKA55:QKL56 QTW55:QUH56 RDS55:RED56 RNO55:RNZ56 RXK55:RXV56 SHG55:SHR56 SRC55:SRN56 TAY55:TBJ56 TKU55:TLF56 TUQ55:TVB56 UEM55:UEX56 UOI55:UOT56 UYE55:UYP56 VIA55:VIL56 VRW55:VSH56 WBS55:WCD56 WLO55:WLZ56 WVK55:WVV56 C65591:N65592 IY65591:JJ65592 SU65591:TF65592 ACQ65591:ADB65592 AMM65591:AMX65592 AWI65591:AWT65592 BGE65591:BGP65592 BQA65591:BQL65592 BZW65591:CAH65592 CJS65591:CKD65592 CTO65591:CTZ65592 DDK65591:DDV65592 DNG65591:DNR65592 DXC65591:DXN65592 EGY65591:EHJ65592 EQU65591:ERF65592 FAQ65591:FBB65592 FKM65591:FKX65592 FUI65591:FUT65592 GEE65591:GEP65592 GOA65591:GOL65592 GXW65591:GYH65592 HHS65591:HID65592 HRO65591:HRZ65592 IBK65591:IBV65592 ILG65591:ILR65592 IVC65591:IVN65592 JEY65591:JFJ65592 JOU65591:JPF65592 JYQ65591:JZB65592 KIM65591:KIX65592 KSI65591:KST65592 LCE65591:LCP65592 LMA65591:LML65592 LVW65591:LWH65592 MFS65591:MGD65592 MPO65591:MPZ65592 MZK65591:MZV65592 NJG65591:NJR65592 NTC65591:NTN65592 OCY65591:ODJ65592 OMU65591:ONF65592 OWQ65591:OXB65592 PGM65591:PGX65592 PQI65591:PQT65592 QAE65591:QAP65592 QKA65591:QKL65592 QTW65591:QUH65592 RDS65591:RED65592 RNO65591:RNZ65592 RXK65591:RXV65592 SHG65591:SHR65592 SRC65591:SRN65592 TAY65591:TBJ65592 TKU65591:TLF65592 TUQ65591:TVB65592 UEM65591:UEX65592 UOI65591:UOT65592 UYE65591:UYP65592 VIA65591:VIL65592 VRW65591:VSH65592 WBS65591:WCD65592 WLO65591:WLZ65592 WVK65591:WVV65592 C131127:N131128 IY131127:JJ131128 SU131127:TF131128 ACQ131127:ADB131128 AMM131127:AMX131128 AWI131127:AWT131128 BGE131127:BGP131128 BQA131127:BQL131128 BZW131127:CAH131128 CJS131127:CKD131128 CTO131127:CTZ131128 DDK131127:DDV131128 DNG131127:DNR131128 DXC131127:DXN131128 EGY131127:EHJ131128 EQU131127:ERF131128 FAQ131127:FBB131128 FKM131127:FKX131128 FUI131127:FUT131128 GEE131127:GEP131128 GOA131127:GOL131128 GXW131127:GYH131128 HHS131127:HID131128 HRO131127:HRZ131128 IBK131127:IBV131128 ILG131127:ILR131128 IVC131127:IVN131128 JEY131127:JFJ131128 JOU131127:JPF131128 JYQ131127:JZB131128 KIM131127:KIX131128 KSI131127:KST131128 LCE131127:LCP131128 LMA131127:LML131128 LVW131127:LWH131128 MFS131127:MGD131128 MPO131127:MPZ131128 MZK131127:MZV131128 NJG131127:NJR131128 NTC131127:NTN131128 OCY131127:ODJ131128 OMU131127:ONF131128 OWQ131127:OXB131128 PGM131127:PGX131128 PQI131127:PQT131128 QAE131127:QAP131128 QKA131127:QKL131128 QTW131127:QUH131128 RDS131127:RED131128 RNO131127:RNZ131128 RXK131127:RXV131128 SHG131127:SHR131128 SRC131127:SRN131128 TAY131127:TBJ131128 TKU131127:TLF131128 TUQ131127:TVB131128 UEM131127:UEX131128 UOI131127:UOT131128 UYE131127:UYP131128 VIA131127:VIL131128 VRW131127:VSH131128 WBS131127:WCD131128 WLO131127:WLZ131128 WVK131127:WVV131128 C196663:N196664 IY196663:JJ196664 SU196663:TF196664 ACQ196663:ADB196664 AMM196663:AMX196664 AWI196663:AWT196664 BGE196663:BGP196664 BQA196663:BQL196664 BZW196663:CAH196664 CJS196663:CKD196664 CTO196663:CTZ196664 DDK196663:DDV196664 DNG196663:DNR196664 DXC196663:DXN196664 EGY196663:EHJ196664 EQU196663:ERF196664 FAQ196663:FBB196664 FKM196663:FKX196664 FUI196663:FUT196664 GEE196663:GEP196664 GOA196663:GOL196664 GXW196663:GYH196664 HHS196663:HID196664 HRO196663:HRZ196664 IBK196663:IBV196664 ILG196663:ILR196664 IVC196663:IVN196664 JEY196663:JFJ196664 JOU196663:JPF196664 JYQ196663:JZB196664 KIM196663:KIX196664 KSI196663:KST196664 LCE196663:LCP196664 LMA196663:LML196664 LVW196663:LWH196664 MFS196663:MGD196664 MPO196663:MPZ196664 MZK196663:MZV196664 NJG196663:NJR196664 NTC196663:NTN196664 OCY196663:ODJ196664 OMU196663:ONF196664 OWQ196663:OXB196664 PGM196663:PGX196664 PQI196663:PQT196664 QAE196663:QAP196664 QKA196663:QKL196664 QTW196663:QUH196664 RDS196663:RED196664 RNO196663:RNZ196664 RXK196663:RXV196664 SHG196663:SHR196664 SRC196663:SRN196664 TAY196663:TBJ196664 TKU196663:TLF196664 TUQ196663:TVB196664 UEM196663:UEX196664 UOI196663:UOT196664 UYE196663:UYP196664 VIA196663:VIL196664 VRW196663:VSH196664 WBS196663:WCD196664 WLO196663:WLZ196664 WVK196663:WVV196664 C262199:N262200 IY262199:JJ262200 SU262199:TF262200 ACQ262199:ADB262200 AMM262199:AMX262200 AWI262199:AWT262200 BGE262199:BGP262200 BQA262199:BQL262200 BZW262199:CAH262200 CJS262199:CKD262200 CTO262199:CTZ262200 DDK262199:DDV262200 DNG262199:DNR262200 DXC262199:DXN262200 EGY262199:EHJ262200 EQU262199:ERF262200 FAQ262199:FBB262200 FKM262199:FKX262200 FUI262199:FUT262200 GEE262199:GEP262200 GOA262199:GOL262200 GXW262199:GYH262200 HHS262199:HID262200 HRO262199:HRZ262200 IBK262199:IBV262200 ILG262199:ILR262200 IVC262199:IVN262200 JEY262199:JFJ262200 JOU262199:JPF262200 JYQ262199:JZB262200 KIM262199:KIX262200 KSI262199:KST262200 LCE262199:LCP262200 LMA262199:LML262200 LVW262199:LWH262200 MFS262199:MGD262200 MPO262199:MPZ262200 MZK262199:MZV262200 NJG262199:NJR262200 NTC262199:NTN262200 OCY262199:ODJ262200 OMU262199:ONF262200 OWQ262199:OXB262200 PGM262199:PGX262200 PQI262199:PQT262200 QAE262199:QAP262200 QKA262199:QKL262200 QTW262199:QUH262200 RDS262199:RED262200 RNO262199:RNZ262200 RXK262199:RXV262200 SHG262199:SHR262200 SRC262199:SRN262200 TAY262199:TBJ262200 TKU262199:TLF262200 TUQ262199:TVB262200 UEM262199:UEX262200 UOI262199:UOT262200 UYE262199:UYP262200 VIA262199:VIL262200 VRW262199:VSH262200 WBS262199:WCD262200 WLO262199:WLZ262200 WVK262199:WVV262200 C327735:N327736 IY327735:JJ327736 SU327735:TF327736 ACQ327735:ADB327736 AMM327735:AMX327736 AWI327735:AWT327736 BGE327735:BGP327736 BQA327735:BQL327736 BZW327735:CAH327736 CJS327735:CKD327736 CTO327735:CTZ327736 DDK327735:DDV327736 DNG327735:DNR327736 DXC327735:DXN327736 EGY327735:EHJ327736 EQU327735:ERF327736 FAQ327735:FBB327736 FKM327735:FKX327736 FUI327735:FUT327736 GEE327735:GEP327736 GOA327735:GOL327736 GXW327735:GYH327736 HHS327735:HID327736 HRO327735:HRZ327736 IBK327735:IBV327736 ILG327735:ILR327736 IVC327735:IVN327736 JEY327735:JFJ327736 JOU327735:JPF327736 JYQ327735:JZB327736 KIM327735:KIX327736 KSI327735:KST327736 LCE327735:LCP327736 LMA327735:LML327736 LVW327735:LWH327736 MFS327735:MGD327736 MPO327735:MPZ327736 MZK327735:MZV327736 NJG327735:NJR327736 NTC327735:NTN327736 OCY327735:ODJ327736 OMU327735:ONF327736 OWQ327735:OXB327736 PGM327735:PGX327736 PQI327735:PQT327736 QAE327735:QAP327736 QKA327735:QKL327736 QTW327735:QUH327736 RDS327735:RED327736 RNO327735:RNZ327736 RXK327735:RXV327736 SHG327735:SHR327736 SRC327735:SRN327736 TAY327735:TBJ327736 TKU327735:TLF327736 TUQ327735:TVB327736 UEM327735:UEX327736 UOI327735:UOT327736 UYE327735:UYP327736 VIA327735:VIL327736 VRW327735:VSH327736 WBS327735:WCD327736 WLO327735:WLZ327736 WVK327735:WVV327736 C393271:N393272 IY393271:JJ393272 SU393271:TF393272 ACQ393271:ADB393272 AMM393271:AMX393272 AWI393271:AWT393272 BGE393271:BGP393272 BQA393271:BQL393272 BZW393271:CAH393272 CJS393271:CKD393272 CTO393271:CTZ393272 DDK393271:DDV393272 DNG393271:DNR393272 DXC393271:DXN393272 EGY393271:EHJ393272 EQU393271:ERF393272 FAQ393271:FBB393272 FKM393271:FKX393272 FUI393271:FUT393272 GEE393271:GEP393272 GOA393271:GOL393272 GXW393271:GYH393272 HHS393271:HID393272 HRO393271:HRZ393272 IBK393271:IBV393272 ILG393271:ILR393272 IVC393271:IVN393272 JEY393271:JFJ393272 JOU393271:JPF393272 JYQ393271:JZB393272 KIM393271:KIX393272 KSI393271:KST393272 LCE393271:LCP393272 LMA393271:LML393272 LVW393271:LWH393272 MFS393271:MGD393272 MPO393271:MPZ393272 MZK393271:MZV393272 NJG393271:NJR393272 NTC393271:NTN393272 OCY393271:ODJ393272 OMU393271:ONF393272 OWQ393271:OXB393272 PGM393271:PGX393272 PQI393271:PQT393272 QAE393271:QAP393272 QKA393271:QKL393272 QTW393271:QUH393272 RDS393271:RED393272 RNO393271:RNZ393272 RXK393271:RXV393272 SHG393271:SHR393272 SRC393271:SRN393272 TAY393271:TBJ393272 TKU393271:TLF393272 TUQ393271:TVB393272 UEM393271:UEX393272 UOI393271:UOT393272 UYE393271:UYP393272 VIA393271:VIL393272 VRW393271:VSH393272 WBS393271:WCD393272 WLO393271:WLZ393272 WVK393271:WVV393272 C458807:N458808 IY458807:JJ458808 SU458807:TF458808 ACQ458807:ADB458808 AMM458807:AMX458808 AWI458807:AWT458808 BGE458807:BGP458808 BQA458807:BQL458808 BZW458807:CAH458808 CJS458807:CKD458808 CTO458807:CTZ458808 DDK458807:DDV458808 DNG458807:DNR458808 DXC458807:DXN458808 EGY458807:EHJ458808 EQU458807:ERF458808 FAQ458807:FBB458808 FKM458807:FKX458808 FUI458807:FUT458808 GEE458807:GEP458808 GOA458807:GOL458808 GXW458807:GYH458808 HHS458807:HID458808 HRO458807:HRZ458808 IBK458807:IBV458808 ILG458807:ILR458808 IVC458807:IVN458808 JEY458807:JFJ458808 JOU458807:JPF458808 JYQ458807:JZB458808 KIM458807:KIX458808 KSI458807:KST458808 LCE458807:LCP458808 LMA458807:LML458808 LVW458807:LWH458808 MFS458807:MGD458808 MPO458807:MPZ458808 MZK458807:MZV458808 NJG458807:NJR458808 NTC458807:NTN458808 OCY458807:ODJ458808 OMU458807:ONF458808 OWQ458807:OXB458808 PGM458807:PGX458808 PQI458807:PQT458808 QAE458807:QAP458808 QKA458807:QKL458808 QTW458807:QUH458808 RDS458807:RED458808 RNO458807:RNZ458808 RXK458807:RXV458808 SHG458807:SHR458808 SRC458807:SRN458808 TAY458807:TBJ458808 TKU458807:TLF458808 TUQ458807:TVB458808 UEM458807:UEX458808 UOI458807:UOT458808 UYE458807:UYP458808 VIA458807:VIL458808 VRW458807:VSH458808 WBS458807:WCD458808 WLO458807:WLZ458808 WVK458807:WVV458808 C524343:N524344 IY524343:JJ524344 SU524343:TF524344 ACQ524343:ADB524344 AMM524343:AMX524344 AWI524343:AWT524344 BGE524343:BGP524344 BQA524343:BQL524344 BZW524343:CAH524344 CJS524343:CKD524344 CTO524343:CTZ524344 DDK524343:DDV524344 DNG524343:DNR524344 DXC524343:DXN524344 EGY524343:EHJ524344 EQU524343:ERF524344 FAQ524343:FBB524344 FKM524343:FKX524344 FUI524343:FUT524344 GEE524343:GEP524344 GOA524343:GOL524344 GXW524343:GYH524344 HHS524343:HID524344 HRO524343:HRZ524344 IBK524343:IBV524344 ILG524343:ILR524344 IVC524343:IVN524344 JEY524343:JFJ524344 JOU524343:JPF524344 JYQ524343:JZB524344 KIM524343:KIX524344 KSI524343:KST524344 LCE524343:LCP524344 LMA524343:LML524344 LVW524343:LWH524344 MFS524343:MGD524344 MPO524343:MPZ524344 MZK524343:MZV524344 NJG524343:NJR524344 NTC524343:NTN524344 OCY524343:ODJ524344 OMU524343:ONF524344 OWQ524343:OXB524344 PGM524343:PGX524344 PQI524343:PQT524344 QAE524343:QAP524344 QKA524343:QKL524344 QTW524343:QUH524344 RDS524343:RED524344 RNO524343:RNZ524344 RXK524343:RXV524344 SHG524343:SHR524344 SRC524343:SRN524344 TAY524343:TBJ524344 TKU524343:TLF524344 TUQ524343:TVB524344 UEM524343:UEX524344 UOI524343:UOT524344 UYE524343:UYP524344 VIA524343:VIL524344 VRW524343:VSH524344 WBS524343:WCD524344 WLO524343:WLZ524344 WVK524343:WVV524344 C589879:N589880 IY589879:JJ589880 SU589879:TF589880 ACQ589879:ADB589880 AMM589879:AMX589880 AWI589879:AWT589880 BGE589879:BGP589880 BQA589879:BQL589880 BZW589879:CAH589880 CJS589879:CKD589880 CTO589879:CTZ589880 DDK589879:DDV589880 DNG589879:DNR589880 DXC589879:DXN589880 EGY589879:EHJ589880 EQU589879:ERF589880 FAQ589879:FBB589880 FKM589879:FKX589880 FUI589879:FUT589880 GEE589879:GEP589880 GOA589879:GOL589880 GXW589879:GYH589880 HHS589879:HID589880 HRO589879:HRZ589880 IBK589879:IBV589880 ILG589879:ILR589880 IVC589879:IVN589880 JEY589879:JFJ589880 JOU589879:JPF589880 JYQ589879:JZB589880 KIM589879:KIX589880 KSI589879:KST589880 LCE589879:LCP589880 LMA589879:LML589880 LVW589879:LWH589880 MFS589879:MGD589880 MPO589879:MPZ589880 MZK589879:MZV589880 NJG589879:NJR589880 NTC589879:NTN589880 OCY589879:ODJ589880 OMU589879:ONF589880 OWQ589879:OXB589880 PGM589879:PGX589880 PQI589879:PQT589880 QAE589879:QAP589880 QKA589879:QKL589880 QTW589879:QUH589880 RDS589879:RED589880 RNO589879:RNZ589880 RXK589879:RXV589880 SHG589879:SHR589880 SRC589879:SRN589880 TAY589879:TBJ589880 TKU589879:TLF589880 TUQ589879:TVB589880 UEM589879:UEX589880 UOI589879:UOT589880 UYE589879:UYP589880 VIA589879:VIL589880 VRW589879:VSH589880 WBS589879:WCD589880 WLO589879:WLZ589880 WVK589879:WVV589880 C655415:N655416 IY655415:JJ655416 SU655415:TF655416 ACQ655415:ADB655416 AMM655415:AMX655416 AWI655415:AWT655416 BGE655415:BGP655416 BQA655415:BQL655416 BZW655415:CAH655416 CJS655415:CKD655416 CTO655415:CTZ655416 DDK655415:DDV655416 DNG655415:DNR655416 DXC655415:DXN655416 EGY655415:EHJ655416 EQU655415:ERF655416 FAQ655415:FBB655416 FKM655415:FKX655416 FUI655415:FUT655416 GEE655415:GEP655416 GOA655415:GOL655416 GXW655415:GYH655416 HHS655415:HID655416 HRO655415:HRZ655416 IBK655415:IBV655416 ILG655415:ILR655416 IVC655415:IVN655416 JEY655415:JFJ655416 JOU655415:JPF655416 JYQ655415:JZB655416 KIM655415:KIX655416 KSI655415:KST655416 LCE655415:LCP655416 LMA655415:LML655416 LVW655415:LWH655416 MFS655415:MGD655416 MPO655415:MPZ655416 MZK655415:MZV655416 NJG655415:NJR655416 NTC655415:NTN655416 OCY655415:ODJ655416 OMU655415:ONF655416 OWQ655415:OXB655416 PGM655415:PGX655416 PQI655415:PQT655416 QAE655415:QAP655416 QKA655415:QKL655416 QTW655415:QUH655416 RDS655415:RED655416 RNO655415:RNZ655416 RXK655415:RXV655416 SHG655415:SHR655416 SRC655415:SRN655416 TAY655415:TBJ655416 TKU655415:TLF655416 TUQ655415:TVB655416 UEM655415:UEX655416 UOI655415:UOT655416 UYE655415:UYP655416 VIA655415:VIL655416 VRW655415:VSH655416 WBS655415:WCD655416 WLO655415:WLZ655416 WVK655415:WVV655416 C720951:N720952 IY720951:JJ720952 SU720951:TF720952 ACQ720951:ADB720952 AMM720951:AMX720952 AWI720951:AWT720952 BGE720951:BGP720952 BQA720951:BQL720952 BZW720951:CAH720952 CJS720951:CKD720952 CTO720951:CTZ720952 DDK720951:DDV720952 DNG720951:DNR720952 DXC720951:DXN720952 EGY720951:EHJ720952 EQU720951:ERF720952 FAQ720951:FBB720952 FKM720951:FKX720952 FUI720951:FUT720952 GEE720951:GEP720952 GOA720951:GOL720952 GXW720951:GYH720952 HHS720951:HID720952 HRO720951:HRZ720952 IBK720951:IBV720952 ILG720951:ILR720952 IVC720951:IVN720952 JEY720951:JFJ720952 JOU720951:JPF720952 JYQ720951:JZB720952 KIM720951:KIX720952 KSI720951:KST720952 LCE720951:LCP720952 LMA720951:LML720952 LVW720951:LWH720952 MFS720951:MGD720952 MPO720951:MPZ720952 MZK720951:MZV720952 NJG720951:NJR720952 NTC720951:NTN720952 OCY720951:ODJ720952 OMU720951:ONF720952 OWQ720951:OXB720952 PGM720951:PGX720952 PQI720951:PQT720952 QAE720951:QAP720952 QKA720951:QKL720952 QTW720951:QUH720952 RDS720951:RED720952 RNO720951:RNZ720952 RXK720951:RXV720952 SHG720951:SHR720952 SRC720951:SRN720952 TAY720951:TBJ720952 TKU720951:TLF720952 TUQ720951:TVB720952 UEM720951:UEX720952 UOI720951:UOT720952 UYE720951:UYP720952 VIA720951:VIL720952 VRW720951:VSH720952 WBS720951:WCD720952 WLO720951:WLZ720952 WVK720951:WVV720952 C786487:N786488 IY786487:JJ786488 SU786487:TF786488 ACQ786487:ADB786488 AMM786487:AMX786488 AWI786487:AWT786488 BGE786487:BGP786488 BQA786487:BQL786488 BZW786487:CAH786488 CJS786487:CKD786488 CTO786487:CTZ786488 DDK786487:DDV786488 DNG786487:DNR786488 DXC786487:DXN786488 EGY786487:EHJ786488 EQU786487:ERF786488 FAQ786487:FBB786488 FKM786487:FKX786488 FUI786487:FUT786488 GEE786487:GEP786488 GOA786487:GOL786488 GXW786487:GYH786488 HHS786487:HID786488 HRO786487:HRZ786488 IBK786487:IBV786488 ILG786487:ILR786488 IVC786487:IVN786488 JEY786487:JFJ786488 JOU786487:JPF786488 JYQ786487:JZB786488 KIM786487:KIX786488 KSI786487:KST786488 LCE786487:LCP786488 LMA786487:LML786488 LVW786487:LWH786488 MFS786487:MGD786488 MPO786487:MPZ786488 MZK786487:MZV786488 NJG786487:NJR786488 NTC786487:NTN786488 OCY786487:ODJ786488 OMU786487:ONF786488 OWQ786487:OXB786488 PGM786487:PGX786488 PQI786487:PQT786488 QAE786487:QAP786488 QKA786487:QKL786488 QTW786487:QUH786488 RDS786487:RED786488 RNO786487:RNZ786488 RXK786487:RXV786488 SHG786487:SHR786488 SRC786487:SRN786488 TAY786487:TBJ786488 TKU786487:TLF786488 TUQ786487:TVB786488 UEM786487:UEX786488 UOI786487:UOT786488 UYE786487:UYP786488 VIA786487:VIL786488 VRW786487:VSH786488 WBS786487:WCD786488 WLO786487:WLZ786488 WVK786487:WVV786488 C852023:N852024 IY852023:JJ852024 SU852023:TF852024 ACQ852023:ADB852024 AMM852023:AMX852024 AWI852023:AWT852024 BGE852023:BGP852024 BQA852023:BQL852024 BZW852023:CAH852024 CJS852023:CKD852024 CTO852023:CTZ852024 DDK852023:DDV852024 DNG852023:DNR852024 DXC852023:DXN852024 EGY852023:EHJ852024 EQU852023:ERF852024 FAQ852023:FBB852024 FKM852023:FKX852024 FUI852023:FUT852024 GEE852023:GEP852024 GOA852023:GOL852024 GXW852023:GYH852024 HHS852023:HID852024 HRO852023:HRZ852024 IBK852023:IBV852024 ILG852023:ILR852024 IVC852023:IVN852024 JEY852023:JFJ852024 JOU852023:JPF852024 JYQ852023:JZB852024 KIM852023:KIX852024 KSI852023:KST852024 LCE852023:LCP852024 LMA852023:LML852024 LVW852023:LWH852024 MFS852023:MGD852024 MPO852023:MPZ852024 MZK852023:MZV852024 NJG852023:NJR852024 NTC852023:NTN852024 OCY852023:ODJ852024 OMU852023:ONF852024 OWQ852023:OXB852024 PGM852023:PGX852024 PQI852023:PQT852024 QAE852023:QAP852024 QKA852023:QKL852024 QTW852023:QUH852024 RDS852023:RED852024 RNO852023:RNZ852024 RXK852023:RXV852024 SHG852023:SHR852024 SRC852023:SRN852024 TAY852023:TBJ852024 TKU852023:TLF852024 TUQ852023:TVB852024 UEM852023:UEX852024 UOI852023:UOT852024 UYE852023:UYP852024 VIA852023:VIL852024 VRW852023:VSH852024 WBS852023:WCD852024 WLO852023:WLZ852024 WVK852023:WVV852024 C917559:N917560 IY917559:JJ917560 SU917559:TF917560 ACQ917559:ADB917560 AMM917559:AMX917560 AWI917559:AWT917560 BGE917559:BGP917560 BQA917559:BQL917560 BZW917559:CAH917560 CJS917559:CKD917560 CTO917559:CTZ917560 DDK917559:DDV917560 DNG917559:DNR917560 DXC917559:DXN917560 EGY917559:EHJ917560 EQU917559:ERF917560 FAQ917559:FBB917560 FKM917559:FKX917560 FUI917559:FUT917560 GEE917559:GEP917560 GOA917559:GOL917560 GXW917559:GYH917560 HHS917559:HID917560 HRO917559:HRZ917560 IBK917559:IBV917560 ILG917559:ILR917560 IVC917559:IVN917560 JEY917559:JFJ917560 JOU917559:JPF917560 JYQ917559:JZB917560 KIM917559:KIX917560 KSI917559:KST917560 LCE917559:LCP917560 LMA917559:LML917560 LVW917559:LWH917560 MFS917559:MGD917560 MPO917559:MPZ917560 MZK917559:MZV917560 NJG917559:NJR917560 NTC917559:NTN917560 OCY917559:ODJ917560 OMU917559:ONF917560 OWQ917559:OXB917560 PGM917559:PGX917560 PQI917559:PQT917560 QAE917559:QAP917560 QKA917559:QKL917560 QTW917559:QUH917560 RDS917559:RED917560 RNO917559:RNZ917560 RXK917559:RXV917560 SHG917559:SHR917560 SRC917559:SRN917560 TAY917559:TBJ917560 TKU917559:TLF917560 TUQ917559:TVB917560 UEM917559:UEX917560 UOI917559:UOT917560 UYE917559:UYP917560 VIA917559:VIL917560 VRW917559:VSH917560 WBS917559:WCD917560 WLO917559:WLZ917560 WVK917559:WVV917560 C983095:N983096 IY983095:JJ983096 SU983095:TF983096 ACQ983095:ADB983096 AMM983095:AMX983096 AWI983095:AWT983096 BGE983095:BGP983096 BQA983095:BQL983096 BZW983095:CAH983096 CJS983095:CKD983096 CTO983095:CTZ983096 DDK983095:DDV983096 DNG983095:DNR983096 DXC983095:DXN983096 EGY983095:EHJ983096 EQU983095:ERF983096 FAQ983095:FBB983096 FKM983095:FKX983096 FUI983095:FUT983096 GEE983095:GEP983096 GOA983095:GOL983096 GXW983095:GYH983096 HHS983095:HID983096 HRO983095:HRZ983096 IBK983095:IBV983096 ILG983095:ILR983096 IVC983095:IVN983096 JEY983095:JFJ983096 JOU983095:JPF983096 JYQ983095:JZB983096 KIM983095:KIX983096 KSI983095:KST983096 LCE983095:LCP983096 LMA983095:LML983096 LVW983095:LWH983096 MFS983095:MGD983096 MPO983095:MPZ983096 MZK983095:MZV983096 NJG983095:NJR983096 NTC983095:NTN983096 OCY983095:ODJ983096 OMU983095:ONF983096 OWQ983095:OXB983096 PGM983095:PGX983096 PQI983095:PQT983096 QAE983095:QAP983096 QKA983095:QKL983096 QTW983095:QUH983096 RDS983095:RED983096 RNO983095:RNZ983096 RXK983095:RXV983096 SHG983095:SHR983096 SRC983095:SRN983096 TAY983095:TBJ983096 TKU983095:TLF983096 TUQ983095:TVB983096 UEM983095:UEX983096 UOI983095:UOT983096 UYE983095:UYP983096 VIA983095:VIL983096 VRW983095:VSH983096 WBS983095:WCD983096 WLO983095:WLZ983096 WVK983095:WVV983096 C57:M57 IY57:JI57 SU57:TE57 ACQ57:ADA57 AMM57:AMW57 AWI57:AWS57 BGE57:BGO57 BQA57:BQK57 BZW57:CAG57 CJS57:CKC57 CTO57:CTY57 DDK57:DDU57 DNG57:DNQ57 DXC57:DXM57 EGY57:EHI57 EQU57:ERE57 FAQ57:FBA57 FKM57:FKW57 FUI57:FUS57 GEE57:GEO57 GOA57:GOK57 GXW57:GYG57 HHS57:HIC57 HRO57:HRY57 IBK57:IBU57 ILG57:ILQ57 IVC57:IVM57 JEY57:JFI57 JOU57:JPE57 JYQ57:JZA57 KIM57:KIW57 KSI57:KSS57 LCE57:LCO57 LMA57:LMK57 LVW57:LWG57 MFS57:MGC57 MPO57:MPY57 MZK57:MZU57 NJG57:NJQ57 NTC57:NTM57 OCY57:ODI57 OMU57:ONE57 OWQ57:OXA57 PGM57:PGW57 PQI57:PQS57 QAE57:QAO57 QKA57:QKK57 QTW57:QUG57 RDS57:REC57 RNO57:RNY57 RXK57:RXU57 SHG57:SHQ57 SRC57:SRM57 TAY57:TBI57 TKU57:TLE57 TUQ57:TVA57 UEM57:UEW57 UOI57:UOS57 UYE57:UYO57 VIA57:VIK57 VRW57:VSG57 WBS57:WCC57 WLO57:WLY57 WVK57:WVU57 C65593:M65593 IY65593:JI65593 SU65593:TE65593 ACQ65593:ADA65593 AMM65593:AMW65593 AWI65593:AWS65593 BGE65593:BGO65593 BQA65593:BQK65593 BZW65593:CAG65593 CJS65593:CKC65593 CTO65593:CTY65593 DDK65593:DDU65593 DNG65593:DNQ65593 DXC65593:DXM65593 EGY65593:EHI65593 EQU65593:ERE65593 FAQ65593:FBA65593 FKM65593:FKW65593 FUI65593:FUS65593 GEE65593:GEO65593 GOA65593:GOK65593 GXW65593:GYG65593 HHS65593:HIC65593 HRO65593:HRY65593 IBK65593:IBU65593 ILG65593:ILQ65593 IVC65593:IVM65593 JEY65593:JFI65593 JOU65593:JPE65593 JYQ65593:JZA65593 KIM65593:KIW65593 KSI65593:KSS65593 LCE65593:LCO65593 LMA65593:LMK65593 LVW65593:LWG65593 MFS65593:MGC65593 MPO65593:MPY65593 MZK65593:MZU65593 NJG65593:NJQ65593 NTC65593:NTM65593 OCY65593:ODI65593 OMU65593:ONE65593 OWQ65593:OXA65593 PGM65593:PGW65593 PQI65593:PQS65593 QAE65593:QAO65593 QKA65593:QKK65593 QTW65593:QUG65593 RDS65593:REC65593 RNO65593:RNY65593 RXK65593:RXU65593 SHG65593:SHQ65593 SRC65593:SRM65593 TAY65593:TBI65593 TKU65593:TLE65593 TUQ65593:TVA65593 UEM65593:UEW65593 UOI65593:UOS65593 UYE65593:UYO65593 VIA65593:VIK65593 VRW65593:VSG65593 WBS65593:WCC65593 WLO65593:WLY65593 WVK65593:WVU65593 C131129:M131129 IY131129:JI131129 SU131129:TE131129 ACQ131129:ADA131129 AMM131129:AMW131129 AWI131129:AWS131129 BGE131129:BGO131129 BQA131129:BQK131129 BZW131129:CAG131129 CJS131129:CKC131129 CTO131129:CTY131129 DDK131129:DDU131129 DNG131129:DNQ131129 DXC131129:DXM131129 EGY131129:EHI131129 EQU131129:ERE131129 FAQ131129:FBA131129 FKM131129:FKW131129 FUI131129:FUS131129 GEE131129:GEO131129 GOA131129:GOK131129 GXW131129:GYG131129 HHS131129:HIC131129 HRO131129:HRY131129 IBK131129:IBU131129 ILG131129:ILQ131129 IVC131129:IVM131129 JEY131129:JFI131129 JOU131129:JPE131129 JYQ131129:JZA131129 KIM131129:KIW131129 KSI131129:KSS131129 LCE131129:LCO131129 LMA131129:LMK131129 LVW131129:LWG131129 MFS131129:MGC131129 MPO131129:MPY131129 MZK131129:MZU131129 NJG131129:NJQ131129 NTC131129:NTM131129 OCY131129:ODI131129 OMU131129:ONE131129 OWQ131129:OXA131129 PGM131129:PGW131129 PQI131129:PQS131129 QAE131129:QAO131129 QKA131129:QKK131129 QTW131129:QUG131129 RDS131129:REC131129 RNO131129:RNY131129 RXK131129:RXU131129 SHG131129:SHQ131129 SRC131129:SRM131129 TAY131129:TBI131129 TKU131129:TLE131129 TUQ131129:TVA131129 UEM131129:UEW131129 UOI131129:UOS131129 UYE131129:UYO131129 VIA131129:VIK131129 VRW131129:VSG131129 WBS131129:WCC131129 WLO131129:WLY131129 WVK131129:WVU131129 C196665:M196665 IY196665:JI196665 SU196665:TE196665 ACQ196665:ADA196665 AMM196665:AMW196665 AWI196665:AWS196665 BGE196665:BGO196665 BQA196665:BQK196665 BZW196665:CAG196665 CJS196665:CKC196665 CTO196665:CTY196665 DDK196665:DDU196665 DNG196665:DNQ196665 DXC196665:DXM196665 EGY196665:EHI196665 EQU196665:ERE196665 FAQ196665:FBA196665 FKM196665:FKW196665 FUI196665:FUS196665 GEE196665:GEO196665 GOA196665:GOK196665 GXW196665:GYG196665 HHS196665:HIC196665 HRO196665:HRY196665 IBK196665:IBU196665 ILG196665:ILQ196665 IVC196665:IVM196665 JEY196665:JFI196665 JOU196665:JPE196665 JYQ196665:JZA196665 KIM196665:KIW196665 KSI196665:KSS196665 LCE196665:LCO196665 LMA196665:LMK196665 LVW196665:LWG196665 MFS196665:MGC196665 MPO196665:MPY196665 MZK196665:MZU196665 NJG196665:NJQ196665 NTC196665:NTM196665 OCY196665:ODI196665 OMU196665:ONE196665 OWQ196665:OXA196665 PGM196665:PGW196665 PQI196665:PQS196665 QAE196665:QAO196665 QKA196665:QKK196665 QTW196665:QUG196665 RDS196665:REC196665 RNO196665:RNY196665 RXK196665:RXU196665 SHG196665:SHQ196665 SRC196665:SRM196665 TAY196665:TBI196665 TKU196665:TLE196665 TUQ196665:TVA196665 UEM196665:UEW196665 UOI196665:UOS196665 UYE196665:UYO196665 VIA196665:VIK196665 VRW196665:VSG196665 WBS196665:WCC196665 WLO196665:WLY196665 WVK196665:WVU196665 C262201:M262201 IY262201:JI262201 SU262201:TE262201 ACQ262201:ADA262201 AMM262201:AMW262201 AWI262201:AWS262201 BGE262201:BGO262201 BQA262201:BQK262201 BZW262201:CAG262201 CJS262201:CKC262201 CTO262201:CTY262201 DDK262201:DDU262201 DNG262201:DNQ262201 DXC262201:DXM262201 EGY262201:EHI262201 EQU262201:ERE262201 FAQ262201:FBA262201 FKM262201:FKW262201 FUI262201:FUS262201 GEE262201:GEO262201 GOA262201:GOK262201 GXW262201:GYG262201 HHS262201:HIC262201 HRO262201:HRY262201 IBK262201:IBU262201 ILG262201:ILQ262201 IVC262201:IVM262201 JEY262201:JFI262201 JOU262201:JPE262201 JYQ262201:JZA262201 KIM262201:KIW262201 KSI262201:KSS262201 LCE262201:LCO262201 LMA262201:LMK262201 LVW262201:LWG262201 MFS262201:MGC262201 MPO262201:MPY262201 MZK262201:MZU262201 NJG262201:NJQ262201 NTC262201:NTM262201 OCY262201:ODI262201 OMU262201:ONE262201 OWQ262201:OXA262201 PGM262201:PGW262201 PQI262201:PQS262201 QAE262201:QAO262201 QKA262201:QKK262201 QTW262201:QUG262201 RDS262201:REC262201 RNO262201:RNY262201 RXK262201:RXU262201 SHG262201:SHQ262201 SRC262201:SRM262201 TAY262201:TBI262201 TKU262201:TLE262201 TUQ262201:TVA262201 UEM262201:UEW262201 UOI262201:UOS262201 UYE262201:UYO262201 VIA262201:VIK262201 VRW262201:VSG262201 WBS262201:WCC262201 WLO262201:WLY262201 WVK262201:WVU262201 C327737:M327737 IY327737:JI327737 SU327737:TE327737 ACQ327737:ADA327737 AMM327737:AMW327737 AWI327737:AWS327737 BGE327737:BGO327737 BQA327737:BQK327737 BZW327737:CAG327737 CJS327737:CKC327737 CTO327737:CTY327737 DDK327737:DDU327737 DNG327737:DNQ327737 DXC327737:DXM327737 EGY327737:EHI327737 EQU327737:ERE327737 FAQ327737:FBA327737 FKM327737:FKW327737 FUI327737:FUS327737 GEE327737:GEO327737 GOA327737:GOK327737 GXW327737:GYG327737 HHS327737:HIC327737 HRO327737:HRY327737 IBK327737:IBU327737 ILG327737:ILQ327737 IVC327737:IVM327737 JEY327737:JFI327737 JOU327737:JPE327737 JYQ327737:JZA327737 KIM327737:KIW327737 KSI327737:KSS327737 LCE327737:LCO327737 LMA327737:LMK327737 LVW327737:LWG327737 MFS327737:MGC327737 MPO327737:MPY327737 MZK327737:MZU327737 NJG327737:NJQ327737 NTC327737:NTM327737 OCY327737:ODI327737 OMU327737:ONE327737 OWQ327737:OXA327737 PGM327737:PGW327737 PQI327737:PQS327737 QAE327737:QAO327737 QKA327737:QKK327737 QTW327737:QUG327737 RDS327737:REC327737 RNO327737:RNY327737 RXK327737:RXU327737 SHG327737:SHQ327737 SRC327737:SRM327737 TAY327737:TBI327737 TKU327737:TLE327737 TUQ327737:TVA327737 UEM327737:UEW327737 UOI327737:UOS327737 UYE327737:UYO327737 VIA327737:VIK327737 VRW327737:VSG327737 WBS327737:WCC327737 WLO327737:WLY327737 WVK327737:WVU327737 C393273:M393273 IY393273:JI393273 SU393273:TE393273 ACQ393273:ADA393273 AMM393273:AMW393273 AWI393273:AWS393273 BGE393273:BGO393273 BQA393273:BQK393273 BZW393273:CAG393273 CJS393273:CKC393273 CTO393273:CTY393273 DDK393273:DDU393273 DNG393273:DNQ393273 DXC393273:DXM393273 EGY393273:EHI393273 EQU393273:ERE393273 FAQ393273:FBA393273 FKM393273:FKW393273 FUI393273:FUS393273 GEE393273:GEO393273 GOA393273:GOK393273 GXW393273:GYG393273 HHS393273:HIC393273 HRO393273:HRY393273 IBK393273:IBU393273 ILG393273:ILQ393273 IVC393273:IVM393273 JEY393273:JFI393273 JOU393273:JPE393273 JYQ393273:JZA393273 KIM393273:KIW393273 KSI393273:KSS393273 LCE393273:LCO393273 LMA393273:LMK393273 LVW393273:LWG393273 MFS393273:MGC393273 MPO393273:MPY393273 MZK393273:MZU393273 NJG393273:NJQ393273 NTC393273:NTM393273 OCY393273:ODI393273 OMU393273:ONE393273 OWQ393273:OXA393273 PGM393273:PGW393273 PQI393273:PQS393273 QAE393273:QAO393273 QKA393273:QKK393273 QTW393273:QUG393273 RDS393273:REC393273 RNO393273:RNY393273 RXK393273:RXU393273 SHG393273:SHQ393273 SRC393273:SRM393273 TAY393273:TBI393273 TKU393273:TLE393273 TUQ393273:TVA393273 UEM393273:UEW393273 UOI393273:UOS393273 UYE393273:UYO393273 VIA393273:VIK393273 VRW393273:VSG393273 WBS393273:WCC393273 WLO393273:WLY393273 WVK393273:WVU393273 C458809:M458809 IY458809:JI458809 SU458809:TE458809 ACQ458809:ADA458809 AMM458809:AMW458809 AWI458809:AWS458809 BGE458809:BGO458809 BQA458809:BQK458809 BZW458809:CAG458809 CJS458809:CKC458809 CTO458809:CTY458809 DDK458809:DDU458809 DNG458809:DNQ458809 DXC458809:DXM458809 EGY458809:EHI458809 EQU458809:ERE458809 FAQ458809:FBA458809 FKM458809:FKW458809 FUI458809:FUS458809 GEE458809:GEO458809 GOA458809:GOK458809 GXW458809:GYG458809 HHS458809:HIC458809 HRO458809:HRY458809 IBK458809:IBU458809 ILG458809:ILQ458809 IVC458809:IVM458809 JEY458809:JFI458809 JOU458809:JPE458809 JYQ458809:JZA458809 KIM458809:KIW458809 KSI458809:KSS458809 LCE458809:LCO458809 LMA458809:LMK458809 LVW458809:LWG458809 MFS458809:MGC458809 MPO458809:MPY458809 MZK458809:MZU458809 NJG458809:NJQ458809 NTC458809:NTM458809 OCY458809:ODI458809 OMU458809:ONE458809 OWQ458809:OXA458809 PGM458809:PGW458809 PQI458809:PQS458809 QAE458809:QAO458809 QKA458809:QKK458809 QTW458809:QUG458809 RDS458809:REC458809 RNO458809:RNY458809 RXK458809:RXU458809 SHG458809:SHQ458809 SRC458809:SRM458809 TAY458809:TBI458809 TKU458809:TLE458809 TUQ458809:TVA458809 UEM458809:UEW458809 UOI458809:UOS458809 UYE458809:UYO458809 VIA458809:VIK458809 VRW458809:VSG458809 WBS458809:WCC458809 WLO458809:WLY458809 WVK458809:WVU458809 C524345:M524345 IY524345:JI524345 SU524345:TE524345 ACQ524345:ADA524345 AMM524345:AMW524345 AWI524345:AWS524345 BGE524345:BGO524345 BQA524345:BQK524345 BZW524345:CAG524345 CJS524345:CKC524345 CTO524345:CTY524345 DDK524345:DDU524345 DNG524345:DNQ524345 DXC524345:DXM524345 EGY524345:EHI524345 EQU524345:ERE524345 FAQ524345:FBA524345 FKM524345:FKW524345 FUI524345:FUS524345 GEE524345:GEO524345 GOA524345:GOK524345 GXW524345:GYG524345 HHS524345:HIC524345 HRO524345:HRY524345 IBK524345:IBU524345 ILG524345:ILQ524345 IVC524345:IVM524345 JEY524345:JFI524345 JOU524345:JPE524345 JYQ524345:JZA524345 KIM524345:KIW524345 KSI524345:KSS524345 LCE524345:LCO524345 LMA524345:LMK524345 LVW524345:LWG524345 MFS524345:MGC524345 MPO524345:MPY524345 MZK524345:MZU524345 NJG524345:NJQ524345 NTC524345:NTM524345 OCY524345:ODI524345 OMU524345:ONE524345 OWQ524345:OXA524345 PGM524345:PGW524345 PQI524345:PQS524345 QAE524345:QAO524345 QKA524345:QKK524345 QTW524345:QUG524345 RDS524345:REC524345 RNO524345:RNY524345 RXK524345:RXU524345 SHG524345:SHQ524345 SRC524345:SRM524345 TAY524345:TBI524345 TKU524345:TLE524345 TUQ524345:TVA524345 UEM524345:UEW524345 UOI524345:UOS524345 UYE524345:UYO524345 VIA524345:VIK524345 VRW524345:VSG524345 WBS524345:WCC524345 WLO524345:WLY524345 WVK524345:WVU524345 C589881:M589881 IY589881:JI589881 SU589881:TE589881 ACQ589881:ADA589881 AMM589881:AMW589881 AWI589881:AWS589881 BGE589881:BGO589881 BQA589881:BQK589881 BZW589881:CAG589881 CJS589881:CKC589881 CTO589881:CTY589881 DDK589881:DDU589881 DNG589881:DNQ589881 DXC589881:DXM589881 EGY589881:EHI589881 EQU589881:ERE589881 FAQ589881:FBA589881 FKM589881:FKW589881 FUI589881:FUS589881 GEE589881:GEO589881 GOA589881:GOK589881 GXW589881:GYG589881 HHS589881:HIC589881 HRO589881:HRY589881 IBK589881:IBU589881 ILG589881:ILQ589881 IVC589881:IVM589881 JEY589881:JFI589881 JOU589881:JPE589881 JYQ589881:JZA589881 KIM589881:KIW589881 KSI589881:KSS589881 LCE589881:LCO589881 LMA589881:LMK589881 LVW589881:LWG589881 MFS589881:MGC589881 MPO589881:MPY589881 MZK589881:MZU589881 NJG589881:NJQ589881 NTC589881:NTM589881 OCY589881:ODI589881 OMU589881:ONE589881 OWQ589881:OXA589881 PGM589881:PGW589881 PQI589881:PQS589881 QAE589881:QAO589881 QKA589881:QKK589881 QTW589881:QUG589881 RDS589881:REC589881 RNO589881:RNY589881 RXK589881:RXU589881 SHG589881:SHQ589881 SRC589881:SRM589881 TAY589881:TBI589881 TKU589881:TLE589881 TUQ589881:TVA589881 UEM589881:UEW589881 UOI589881:UOS589881 UYE589881:UYO589881 VIA589881:VIK589881 VRW589881:VSG589881 WBS589881:WCC589881 WLO589881:WLY589881 WVK589881:WVU589881 C655417:M655417 IY655417:JI655417 SU655417:TE655417 ACQ655417:ADA655417 AMM655417:AMW655417 AWI655417:AWS655417 BGE655417:BGO655417 BQA655417:BQK655417 BZW655417:CAG655417 CJS655417:CKC655417 CTO655417:CTY655417 DDK655417:DDU655417 DNG655417:DNQ655417 DXC655417:DXM655417 EGY655417:EHI655417 EQU655417:ERE655417 FAQ655417:FBA655417 FKM655417:FKW655417 FUI655417:FUS655417 GEE655417:GEO655417 GOA655417:GOK655417 GXW655417:GYG655417 HHS655417:HIC655417 HRO655417:HRY655417 IBK655417:IBU655417 ILG655417:ILQ655417 IVC655417:IVM655417 JEY655417:JFI655417 JOU655417:JPE655417 JYQ655417:JZA655417 KIM655417:KIW655417 KSI655417:KSS655417 LCE655417:LCO655417 LMA655417:LMK655417 LVW655417:LWG655417 MFS655417:MGC655417 MPO655417:MPY655417 MZK655417:MZU655417 NJG655417:NJQ655417 NTC655417:NTM655417 OCY655417:ODI655417 OMU655417:ONE655417 OWQ655417:OXA655417 PGM655417:PGW655417 PQI655417:PQS655417 QAE655417:QAO655417 QKA655417:QKK655417 QTW655417:QUG655417 RDS655417:REC655417 RNO655417:RNY655417 RXK655417:RXU655417 SHG655417:SHQ655417 SRC655417:SRM655417 TAY655417:TBI655417 TKU655417:TLE655417 TUQ655417:TVA655417 UEM655417:UEW655417 UOI655417:UOS655417 UYE655417:UYO655417 VIA655417:VIK655417 VRW655417:VSG655417 WBS655417:WCC655417 WLO655417:WLY655417 WVK655417:WVU655417 C720953:M720953 IY720953:JI720953 SU720953:TE720953 ACQ720953:ADA720953 AMM720953:AMW720953 AWI720953:AWS720953 BGE720953:BGO720953 BQA720953:BQK720953 BZW720953:CAG720953 CJS720953:CKC720953 CTO720953:CTY720953 DDK720953:DDU720953 DNG720953:DNQ720953 DXC720953:DXM720953 EGY720953:EHI720953 EQU720953:ERE720953 FAQ720953:FBA720953 FKM720953:FKW720953 FUI720953:FUS720953 GEE720953:GEO720953 GOA720953:GOK720953 GXW720953:GYG720953 HHS720953:HIC720953 HRO720953:HRY720953 IBK720953:IBU720953 ILG720953:ILQ720953 IVC720953:IVM720953 JEY720953:JFI720953 JOU720953:JPE720953 JYQ720953:JZA720953 KIM720953:KIW720953 KSI720953:KSS720953 LCE720953:LCO720953 LMA720953:LMK720953 LVW720953:LWG720953 MFS720953:MGC720953 MPO720953:MPY720953 MZK720953:MZU720953 NJG720953:NJQ720953 NTC720953:NTM720953 OCY720953:ODI720953 OMU720953:ONE720953 OWQ720953:OXA720953 PGM720953:PGW720953 PQI720953:PQS720953 QAE720953:QAO720953 QKA720953:QKK720953 QTW720953:QUG720953 RDS720953:REC720953 RNO720953:RNY720953 RXK720953:RXU720953 SHG720953:SHQ720953 SRC720953:SRM720953 TAY720953:TBI720953 TKU720953:TLE720953 TUQ720953:TVA720953 UEM720953:UEW720953 UOI720953:UOS720953 UYE720953:UYO720953 VIA720953:VIK720953 VRW720953:VSG720953 WBS720953:WCC720953 WLO720953:WLY720953 WVK720953:WVU720953 C786489:M786489 IY786489:JI786489 SU786489:TE786489 ACQ786489:ADA786489 AMM786489:AMW786489 AWI786489:AWS786489 BGE786489:BGO786489 BQA786489:BQK786489 BZW786489:CAG786489 CJS786489:CKC786489 CTO786489:CTY786489 DDK786489:DDU786489 DNG786489:DNQ786489 DXC786489:DXM786489 EGY786489:EHI786489 EQU786489:ERE786489 FAQ786489:FBA786489 FKM786489:FKW786489 FUI786489:FUS786489 GEE786489:GEO786489 GOA786489:GOK786489 GXW786489:GYG786489 HHS786489:HIC786489 HRO786489:HRY786489 IBK786489:IBU786489 ILG786489:ILQ786489 IVC786489:IVM786489 JEY786489:JFI786489 JOU786489:JPE786489 JYQ786489:JZA786489 KIM786489:KIW786489 KSI786489:KSS786489 LCE786489:LCO786489 LMA786489:LMK786489 LVW786489:LWG786489 MFS786489:MGC786489 MPO786489:MPY786489 MZK786489:MZU786489 NJG786489:NJQ786489 NTC786489:NTM786489 OCY786489:ODI786489 OMU786489:ONE786489 OWQ786489:OXA786489 PGM786489:PGW786489 PQI786489:PQS786489 QAE786489:QAO786489 QKA786489:QKK786489 QTW786489:QUG786489 RDS786489:REC786489 RNO786489:RNY786489 RXK786489:RXU786489 SHG786489:SHQ786489 SRC786489:SRM786489 TAY786489:TBI786489 TKU786489:TLE786489 TUQ786489:TVA786489 UEM786489:UEW786489 UOI786489:UOS786489 UYE786489:UYO786489 VIA786489:VIK786489 VRW786489:VSG786489 WBS786489:WCC786489 WLO786489:WLY786489 WVK786489:WVU786489 C852025:M852025 IY852025:JI852025 SU852025:TE852025 ACQ852025:ADA852025 AMM852025:AMW852025 AWI852025:AWS852025 BGE852025:BGO852025 BQA852025:BQK852025 BZW852025:CAG852025 CJS852025:CKC852025 CTO852025:CTY852025 DDK852025:DDU852025 DNG852025:DNQ852025 DXC852025:DXM852025 EGY852025:EHI852025 EQU852025:ERE852025 FAQ852025:FBA852025 FKM852025:FKW852025 FUI852025:FUS852025 GEE852025:GEO852025 GOA852025:GOK852025 GXW852025:GYG852025 HHS852025:HIC852025 HRO852025:HRY852025 IBK852025:IBU852025 ILG852025:ILQ852025 IVC852025:IVM852025 JEY852025:JFI852025 JOU852025:JPE852025 JYQ852025:JZA852025 KIM852025:KIW852025 KSI852025:KSS852025 LCE852025:LCO852025 LMA852025:LMK852025 LVW852025:LWG852025 MFS852025:MGC852025 MPO852025:MPY852025 MZK852025:MZU852025 NJG852025:NJQ852025 NTC852025:NTM852025 OCY852025:ODI852025 OMU852025:ONE852025 OWQ852025:OXA852025 PGM852025:PGW852025 PQI852025:PQS852025 QAE852025:QAO852025 QKA852025:QKK852025 QTW852025:QUG852025 RDS852025:REC852025 RNO852025:RNY852025 RXK852025:RXU852025 SHG852025:SHQ852025 SRC852025:SRM852025 TAY852025:TBI852025 TKU852025:TLE852025 TUQ852025:TVA852025 UEM852025:UEW852025 UOI852025:UOS852025 UYE852025:UYO852025 VIA852025:VIK852025 VRW852025:VSG852025 WBS852025:WCC852025 WLO852025:WLY852025 WVK852025:WVU852025 C917561:M917561 IY917561:JI917561 SU917561:TE917561 ACQ917561:ADA917561 AMM917561:AMW917561 AWI917561:AWS917561 BGE917561:BGO917561 BQA917561:BQK917561 BZW917561:CAG917561 CJS917561:CKC917561 CTO917561:CTY917561 DDK917561:DDU917561 DNG917561:DNQ917561 DXC917561:DXM917561 EGY917561:EHI917561 EQU917561:ERE917561 FAQ917561:FBA917561 FKM917561:FKW917561 FUI917561:FUS917561 GEE917561:GEO917561 GOA917561:GOK917561 GXW917561:GYG917561 HHS917561:HIC917561 HRO917561:HRY917561 IBK917561:IBU917561 ILG917561:ILQ917561 IVC917561:IVM917561 JEY917561:JFI917561 JOU917561:JPE917561 JYQ917561:JZA917561 KIM917561:KIW917561 KSI917561:KSS917561 LCE917561:LCO917561 LMA917561:LMK917561 LVW917561:LWG917561 MFS917561:MGC917561 MPO917561:MPY917561 MZK917561:MZU917561 NJG917561:NJQ917561 NTC917561:NTM917561 OCY917561:ODI917561 OMU917561:ONE917561 OWQ917561:OXA917561 PGM917561:PGW917561 PQI917561:PQS917561 QAE917561:QAO917561 QKA917561:QKK917561 QTW917561:QUG917561 RDS917561:REC917561 RNO917561:RNY917561 RXK917561:RXU917561 SHG917561:SHQ917561 SRC917561:SRM917561 TAY917561:TBI917561 TKU917561:TLE917561 TUQ917561:TVA917561 UEM917561:UEW917561 UOI917561:UOS917561 UYE917561:UYO917561 VIA917561:VIK917561 VRW917561:VSG917561 WBS917561:WCC917561 WLO917561:WLY917561 WVK917561:WVU917561 C983097:M983097 IY983097:JI983097 SU983097:TE983097 ACQ983097:ADA983097 AMM983097:AMW983097 AWI983097:AWS983097 BGE983097:BGO983097 BQA983097:BQK983097 BZW983097:CAG983097 CJS983097:CKC983097 CTO983097:CTY983097 DDK983097:DDU983097 DNG983097:DNQ983097 DXC983097:DXM983097 EGY983097:EHI983097 EQU983097:ERE983097 FAQ983097:FBA983097 FKM983097:FKW983097 FUI983097:FUS983097 GEE983097:GEO983097 GOA983097:GOK983097 GXW983097:GYG983097 HHS983097:HIC983097 HRO983097:HRY983097 IBK983097:IBU983097 ILG983097:ILQ983097 IVC983097:IVM983097 JEY983097:JFI983097 JOU983097:JPE983097 JYQ983097:JZA983097 KIM983097:KIW983097 KSI983097:KSS983097 LCE983097:LCO983097 LMA983097:LMK983097 LVW983097:LWG983097 MFS983097:MGC983097 MPO983097:MPY983097 MZK983097:MZU983097 NJG983097:NJQ983097 NTC983097:NTM983097 OCY983097:ODI983097 OMU983097:ONE983097 OWQ983097:OXA983097 PGM983097:PGW983097 PQI983097:PQS983097 QAE983097:QAO983097 QKA983097:QKK983097 QTW983097:QUG983097 RDS983097:REC983097 RNO983097:RNY983097 RXK983097:RXU983097 SHG983097:SHQ983097 SRC983097:SRM983097 TAY983097:TBI983097 TKU983097:TLE983097 TUQ983097:TVA983097 UEM983097:UEW983097 UOI983097:UOS983097 UYE983097:UYO983097 VIA983097:VIK983097 VRW983097:VSG983097 WBS983097:WCC983097 WLO983097:WLY983097 WVK983097:WVU983097 C58:N58 IY58:JJ58 SU58:TF58 ACQ58:ADB58 AMM58:AMX58 AWI58:AWT58 BGE58:BGP58 BQA58:BQL58 BZW58:CAH58 CJS58:CKD58 CTO58:CTZ58 DDK58:DDV58 DNG58:DNR58 DXC58:DXN58 EGY58:EHJ58 EQU58:ERF58 FAQ58:FBB58 FKM58:FKX58 FUI58:FUT58 GEE58:GEP58 GOA58:GOL58 GXW58:GYH58 HHS58:HID58 HRO58:HRZ58 IBK58:IBV58 ILG58:ILR58 IVC58:IVN58 JEY58:JFJ58 JOU58:JPF58 JYQ58:JZB58 KIM58:KIX58 KSI58:KST58 LCE58:LCP58 LMA58:LML58 LVW58:LWH58 MFS58:MGD58 MPO58:MPZ58 MZK58:MZV58 NJG58:NJR58 NTC58:NTN58 OCY58:ODJ58 OMU58:ONF58 OWQ58:OXB58 PGM58:PGX58 PQI58:PQT58 QAE58:QAP58 QKA58:QKL58 QTW58:QUH58 RDS58:RED58 RNO58:RNZ58 RXK58:RXV58 SHG58:SHR58 SRC58:SRN58 TAY58:TBJ58 TKU58:TLF58 TUQ58:TVB58 UEM58:UEX58 UOI58:UOT58 UYE58:UYP58 VIA58:VIL58 VRW58:VSH58 WBS58:WCD58 WLO58:WLZ58 WVK58:WVV58 C65594:N65594 IY65594:JJ65594 SU65594:TF65594 ACQ65594:ADB65594 AMM65594:AMX65594 AWI65594:AWT65594 BGE65594:BGP65594 BQA65594:BQL65594 BZW65594:CAH65594 CJS65594:CKD65594 CTO65594:CTZ65594 DDK65594:DDV65594 DNG65594:DNR65594 DXC65594:DXN65594 EGY65594:EHJ65594 EQU65594:ERF65594 FAQ65594:FBB65594 FKM65594:FKX65594 FUI65594:FUT65594 GEE65594:GEP65594 GOA65594:GOL65594 GXW65594:GYH65594 HHS65594:HID65594 HRO65594:HRZ65594 IBK65594:IBV65594 ILG65594:ILR65594 IVC65594:IVN65594 JEY65594:JFJ65594 JOU65594:JPF65594 JYQ65594:JZB65594 KIM65594:KIX65594 KSI65594:KST65594 LCE65594:LCP65594 LMA65594:LML65594 LVW65594:LWH65594 MFS65594:MGD65594 MPO65594:MPZ65594 MZK65594:MZV65594 NJG65594:NJR65594 NTC65594:NTN65594 OCY65594:ODJ65594 OMU65594:ONF65594 OWQ65594:OXB65594 PGM65594:PGX65594 PQI65594:PQT65594 QAE65594:QAP65594 QKA65594:QKL65594 QTW65594:QUH65594 RDS65594:RED65594 RNO65594:RNZ65594 RXK65594:RXV65594 SHG65594:SHR65594 SRC65594:SRN65594 TAY65594:TBJ65594 TKU65594:TLF65594 TUQ65594:TVB65594 UEM65594:UEX65594 UOI65594:UOT65594 UYE65594:UYP65594 VIA65594:VIL65594 VRW65594:VSH65594 WBS65594:WCD65594 WLO65594:WLZ65594 WVK65594:WVV65594 C131130:N131130 IY131130:JJ131130 SU131130:TF131130 ACQ131130:ADB131130 AMM131130:AMX131130 AWI131130:AWT131130 BGE131130:BGP131130 BQA131130:BQL131130 BZW131130:CAH131130 CJS131130:CKD131130 CTO131130:CTZ131130 DDK131130:DDV131130 DNG131130:DNR131130 DXC131130:DXN131130 EGY131130:EHJ131130 EQU131130:ERF131130 FAQ131130:FBB131130 FKM131130:FKX131130 FUI131130:FUT131130 GEE131130:GEP131130 GOA131130:GOL131130 GXW131130:GYH131130 HHS131130:HID131130 HRO131130:HRZ131130 IBK131130:IBV131130 ILG131130:ILR131130 IVC131130:IVN131130 JEY131130:JFJ131130 JOU131130:JPF131130 JYQ131130:JZB131130 KIM131130:KIX131130 KSI131130:KST131130 LCE131130:LCP131130 LMA131130:LML131130 LVW131130:LWH131130 MFS131130:MGD131130 MPO131130:MPZ131130 MZK131130:MZV131130 NJG131130:NJR131130 NTC131130:NTN131130 OCY131130:ODJ131130 OMU131130:ONF131130 OWQ131130:OXB131130 PGM131130:PGX131130 PQI131130:PQT131130 QAE131130:QAP131130 QKA131130:QKL131130 QTW131130:QUH131130 RDS131130:RED131130 RNO131130:RNZ131130 RXK131130:RXV131130 SHG131130:SHR131130 SRC131130:SRN131130 TAY131130:TBJ131130 TKU131130:TLF131130 TUQ131130:TVB131130 UEM131130:UEX131130 UOI131130:UOT131130 UYE131130:UYP131130 VIA131130:VIL131130 VRW131130:VSH131130 WBS131130:WCD131130 WLO131130:WLZ131130 WVK131130:WVV131130 C196666:N196666 IY196666:JJ196666 SU196666:TF196666 ACQ196666:ADB196666 AMM196666:AMX196666 AWI196666:AWT196666 BGE196666:BGP196666 BQA196666:BQL196666 BZW196666:CAH196666 CJS196666:CKD196666 CTO196666:CTZ196666 DDK196666:DDV196666 DNG196666:DNR196666 DXC196666:DXN196666 EGY196666:EHJ196666 EQU196666:ERF196666 FAQ196666:FBB196666 FKM196666:FKX196666 FUI196666:FUT196666 GEE196666:GEP196666 GOA196666:GOL196666 GXW196666:GYH196666 HHS196666:HID196666 HRO196666:HRZ196666 IBK196666:IBV196666 ILG196666:ILR196666 IVC196666:IVN196666 JEY196666:JFJ196666 JOU196666:JPF196666 JYQ196666:JZB196666 KIM196666:KIX196666 KSI196666:KST196666 LCE196666:LCP196666 LMA196666:LML196666 LVW196666:LWH196666 MFS196666:MGD196666 MPO196666:MPZ196666 MZK196666:MZV196666 NJG196666:NJR196666 NTC196666:NTN196666 OCY196666:ODJ196666 OMU196666:ONF196666 OWQ196666:OXB196666 PGM196666:PGX196666 PQI196666:PQT196666 QAE196666:QAP196666 QKA196666:QKL196666 QTW196666:QUH196666 RDS196666:RED196666 RNO196666:RNZ196666 RXK196666:RXV196666 SHG196666:SHR196666 SRC196666:SRN196666 TAY196666:TBJ196666 TKU196666:TLF196666 TUQ196666:TVB196666 UEM196666:UEX196666 UOI196666:UOT196666 UYE196666:UYP196666 VIA196666:VIL196666 VRW196666:VSH196666 WBS196666:WCD196666 WLO196666:WLZ196666 WVK196666:WVV196666 C262202:N262202 IY262202:JJ262202 SU262202:TF262202 ACQ262202:ADB262202 AMM262202:AMX262202 AWI262202:AWT262202 BGE262202:BGP262202 BQA262202:BQL262202 BZW262202:CAH262202 CJS262202:CKD262202 CTO262202:CTZ262202 DDK262202:DDV262202 DNG262202:DNR262202 DXC262202:DXN262202 EGY262202:EHJ262202 EQU262202:ERF262202 FAQ262202:FBB262202 FKM262202:FKX262202 FUI262202:FUT262202 GEE262202:GEP262202 GOA262202:GOL262202 GXW262202:GYH262202 HHS262202:HID262202 HRO262202:HRZ262202 IBK262202:IBV262202 ILG262202:ILR262202 IVC262202:IVN262202 JEY262202:JFJ262202 JOU262202:JPF262202 JYQ262202:JZB262202 KIM262202:KIX262202 KSI262202:KST262202 LCE262202:LCP262202 LMA262202:LML262202 LVW262202:LWH262202 MFS262202:MGD262202 MPO262202:MPZ262202 MZK262202:MZV262202 NJG262202:NJR262202 NTC262202:NTN262202 OCY262202:ODJ262202 OMU262202:ONF262202 OWQ262202:OXB262202 PGM262202:PGX262202 PQI262202:PQT262202 QAE262202:QAP262202 QKA262202:QKL262202 QTW262202:QUH262202 RDS262202:RED262202 RNO262202:RNZ262202 RXK262202:RXV262202 SHG262202:SHR262202 SRC262202:SRN262202 TAY262202:TBJ262202 TKU262202:TLF262202 TUQ262202:TVB262202 UEM262202:UEX262202 UOI262202:UOT262202 UYE262202:UYP262202 VIA262202:VIL262202 VRW262202:VSH262202 WBS262202:WCD262202 WLO262202:WLZ262202 WVK262202:WVV262202 C327738:N327738 IY327738:JJ327738 SU327738:TF327738 ACQ327738:ADB327738 AMM327738:AMX327738 AWI327738:AWT327738 BGE327738:BGP327738 BQA327738:BQL327738 BZW327738:CAH327738 CJS327738:CKD327738 CTO327738:CTZ327738 DDK327738:DDV327738 DNG327738:DNR327738 DXC327738:DXN327738 EGY327738:EHJ327738 EQU327738:ERF327738 FAQ327738:FBB327738 FKM327738:FKX327738 FUI327738:FUT327738 GEE327738:GEP327738 GOA327738:GOL327738 GXW327738:GYH327738 HHS327738:HID327738 HRO327738:HRZ327738 IBK327738:IBV327738 ILG327738:ILR327738 IVC327738:IVN327738 JEY327738:JFJ327738 JOU327738:JPF327738 JYQ327738:JZB327738 KIM327738:KIX327738 KSI327738:KST327738 LCE327738:LCP327738 LMA327738:LML327738 LVW327738:LWH327738 MFS327738:MGD327738 MPO327738:MPZ327738 MZK327738:MZV327738 NJG327738:NJR327738 NTC327738:NTN327738 OCY327738:ODJ327738 OMU327738:ONF327738 OWQ327738:OXB327738 PGM327738:PGX327738 PQI327738:PQT327738 QAE327738:QAP327738 QKA327738:QKL327738 QTW327738:QUH327738 RDS327738:RED327738 RNO327738:RNZ327738 RXK327738:RXV327738 SHG327738:SHR327738 SRC327738:SRN327738 TAY327738:TBJ327738 TKU327738:TLF327738 TUQ327738:TVB327738 UEM327738:UEX327738 UOI327738:UOT327738 UYE327738:UYP327738 VIA327738:VIL327738 VRW327738:VSH327738 WBS327738:WCD327738 WLO327738:WLZ327738 WVK327738:WVV327738 C393274:N393274 IY393274:JJ393274 SU393274:TF393274 ACQ393274:ADB393274 AMM393274:AMX393274 AWI393274:AWT393274 BGE393274:BGP393274 BQA393274:BQL393274 BZW393274:CAH393274 CJS393274:CKD393274 CTO393274:CTZ393274 DDK393274:DDV393274 DNG393274:DNR393274 DXC393274:DXN393274 EGY393274:EHJ393274 EQU393274:ERF393274 FAQ393274:FBB393274 FKM393274:FKX393274 FUI393274:FUT393274 GEE393274:GEP393274 GOA393274:GOL393274 GXW393274:GYH393274 HHS393274:HID393274 HRO393274:HRZ393274 IBK393274:IBV393274 ILG393274:ILR393274 IVC393274:IVN393274 JEY393274:JFJ393274 JOU393274:JPF393274 JYQ393274:JZB393274 KIM393274:KIX393274 KSI393274:KST393274 LCE393274:LCP393274 LMA393274:LML393274 LVW393274:LWH393274 MFS393274:MGD393274 MPO393274:MPZ393274 MZK393274:MZV393274 NJG393274:NJR393274 NTC393274:NTN393274 OCY393274:ODJ393274 OMU393274:ONF393274 OWQ393274:OXB393274 PGM393274:PGX393274 PQI393274:PQT393274 QAE393274:QAP393274 QKA393274:QKL393274 QTW393274:QUH393274 RDS393274:RED393274 RNO393274:RNZ393274 RXK393274:RXV393274 SHG393274:SHR393274 SRC393274:SRN393274 TAY393274:TBJ393274 TKU393274:TLF393274 TUQ393274:TVB393274 UEM393274:UEX393274 UOI393274:UOT393274 UYE393274:UYP393274 VIA393274:VIL393274 VRW393274:VSH393274 WBS393274:WCD393274 WLO393274:WLZ393274 WVK393274:WVV393274 C458810:N458810 IY458810:JJ458810 SU458810:TF458810 ACQ458810:ADB458810 AMM458810:AMX458810 AWI458810:AWT458810 BGE458810:BGP458810 BQA458810:BQL458810 BZW458810:CAH458810 CJS458810:CKD458810 CTO458810:CTZ458810 DDK458810:DDV458810 DNG458810:DNR458810 DXC458810:DXN458810 EGY458810:EHJ458810 EQU458810:ERF458810 FAQ458810:FBB458810 FKM458810:FKX458810 FUI458810:FUT458810 GEE458810:GEP458810 GOA458810:GOL458810 GXW458810:GYH458810 HHS458810:HID458810 HRO458810:HRZ458810 IBK458810:IBV458810 ILG458810:ILR458810 IVC458810:IVN458810 JEY458810:JFJ458810 JOU458810:JPF458810 JYQ458810:JZB458810 KIM458810:KIX458810 KSI458810:KST458810 LCE458810:LCP458810 LMA458810:LML458810 LVW458810:LWH458810 MFS458810:MGD458810 MPO458810:MPZ458810 MZK458810:MZV458810 NJG458810:NJR458810 NTC458810:NTN458810 OCY458810:ODJ458810 OMU458810:ONF458810 OWQ458810:OXB458810 PGM458810:PGX458810 PQI458810:PQT458810 QAE458810:QAP458810 QKA458810:QKL458810 QTW458810:QUH458810 RDS458810:RED458810 RNO458810:RNZ458810 RXK458810:RXV458810 SHG458810:SHR458810 SRC458810:SRN458810 TAY458810:TBJ458810 TKU458810:TLF458810 TUQ458810:TVB458810 UEM458810:UEX458810 UOI458810:UOT458810 UYE458810:UYP458810 VIA458810:VIL458810 VRW458810:VSH458810 WBS458810:WCD458810 WLO458810:WLZ458810 WVK458810:WVV458810 C524346:N524346 IY524346:JJ524346 SU524346:TF524346 ACQ524346:ADB524346 AMM524346:AMX524346 AWI524346:AWT524346 BGE524346:BGP524346 BQA524346:BQL524346 BZW524346:CAH524346 CJS524346:CKD524346 CTO524346:CTZ524346 DDK524346:DDV524346 DNG524346:DNR524346 DXC524346:DXN524346 EGY524346:EHJ524346 EQU524346:ERF524346 FAQ524346:FBB524346 FKM524346:FKX524346 FUI524346:FUT524346 GEE524346:GEP524346 GOA524346:GOL524346 GXW524346:GYH524346 HHS524346:HID524346 HRO524346:HRZ524346 IBK524346:IBV524346 ILG524346:ILR524346 IVC524346:IVN524346 JEY524346:JFJ524346 JOU524346:JPF524346 JYQ524346:JZB524346 KIM524346:KIX524346 KSI524346:KST524346 LCE524346:LCP524346 LMA524346:LML524346 LVW524346:LWH524346 MFS524346:MGD524346 MPO524346:MPZ524346 MZK524346:MZV524346 NJG524346:NJR524346 NTC524346:NTN524346 OCY524346:ODJ524346 OMU524346:ONF524346 OWQ524346:OXB524346 PGM524346:PGX524346 PQI524346:PQT524346 QAE524346:QAP524346 QKA524346:QKL524346 QTW524346:QUH524346 RDS524346:RED524346 RNO524346:RNZ524346 RXK524346:RXV524346 SHG524346:SHR524346 SRC524346:SRN524346 TAY524346:TBJ524346 TKU524346:TLF524346 TUQ524346:TVB524346 UEM524346:UEX524346 UOI524346:UOT524346 UYE524346:UYP524346 VIA524346:VIL524346 VRW524346:VSH524346 WBS524346:WCD524346 WLO524346:WLZ524346 WVK524346:WVV524346 C589882:N589882 IY589882:JJ589882 SU589882:TF589882 ACQ589882:ADB589882 AMM589882:AMX589882 AWI589882:AWT589882 BGE589882:BGP589882 BQA589882:BQL589882 BZW589882:CAH589882 CJS589882:CKD589882 CTO589882:CTZ589882 DDK589882:DDV589882 DNG589882:DNR589882 DXC589882:DXN589882 EGY589882:EHJ589882 EQU589882:ERF589882 FAQ589882:FBB589882 FKM589882:FKX589882 FUI589882:FUT589882 GEE589882:GEP589882 GOA589882:GOL589882 GXW589882:GYH589882 HHS589882:HID589882 HRO589882:HRZ589882 IBK589882:IBV589882 ILG589882:ILR589882 IVC589882:IVN589882 JEY589882:JFJ589882 JOU589882:JPF589882 JYQ589882:JZB589882 KIM589882:KIX589882 KSI589882:KST589882 LCE589882:LCP589882 LMA589882:LML589882 LVW589882:LWH589882 MFS589882:MGD589882 MPO589882:MPZ589882 MZK589882:MZV589882 NJG589882:NJR589882 NTC589882:NTN589882 OCY589882:ODJ589882 OMU589882:ONF589882 OWQ589882:OXB589882 PGM589882:PGX589882 PQI589882:PQT589882 QAE589882:QAP589882 QKA589882:QKL589882 QTW589882:QUH589882 RDS589882:RED589882 RNO589882:RNZ589882 RXK589882:RXV589882 SHG589882:SHR589882 SRC589882:SRN589882 TAY589882:TBJ589882 TKU589882:TLF589882 TUQ589882:TVB589882 UEM589882:UEX589882 UOI589882:UOT589882 UYE589882:UYP589882 VIA589882:VIL589882 VRW589882:VSH589882 WBS589882:WCD589882 WLO589882:WLZ589882 WVK589882:WVV589882 C655418:N655418 IY655418:JJ655418 SU655418:TF655418 ACQ655418:ADB655418 AMM655418:AMX655418 AWI655418:AWT655418 BGE655418:BGP655418 BQA655418:BQL655418 BZW655418:CAH655418 CJS655418:CKD655418 CTO655418:CTZ655418 DDK655418:DDV655418 DNG655418:DNR655418 DXC655418:DXN655418 EGY655418:EHJ655418 EQU655418:ERF655418 FAQ655418:FBB655418 FKM655418:FKX655418 FUI655418:FUT655418 GEE655418:GEP655418 GOA655418:GOL655418 GXW655418:GYH655418 HHS655418:HID655418 HRO655418:HRZ655418 IBK655418:IBV655418 ILG655418:ILR655418 IVC655418:IVN655418 JEY655418:JFJ655418 JOU655418:JPF655418 JYQ655418:JZB655418 KIM655418:KIX655418 KSI655418:KST655418 LCE655418:LCP655418 LMA655418:LML655418 LVW655418:LWH655418 MFS655418:MGD655418 MPO655418:MPZ655418 MZK655418:MZV655418 NJG655418:NJR655418 NTC655418:NTN655418 OCY655418:ODJ655418 OMU655418:ONF655418 OWQ655418:OXB655418 PGM655418:PGX655418 PQI655418:PQT655418 QAE655418:QAP655418 QKA655418:QKL655418 QTW655418:QUH655418 RDS655418:RED655418 RNO655418:RNZ655418 RXK655418:RXV655418 SHG655418:SHR655418 SRC655418:SRN655418 TAY655418:TBJ655418 TKU655418:TLF655418 TUQ655418:TVB655418 UEM655418:UEX655418 UOI655418:UOT655418 UYE655418:UYP655418 VIA655418:VIL655418 VRW655418:VSH655418 WBS655418:WCD655418 WLO655418:WLZ655418 WVK655418:WVV655418 C720954:N720954 IY720954:JJ720954 SU720954:TF720954 ACQ720954:ADB720954 AMM720954:AMX720954 AWI720954:AWT720954 BGE720954:BGP720954 BQA720954:BQL720954 BZW720954:CAH720954 CJS720954:CKD720954 CTO720954:CTZ720954 DDK720954:DDV720954 DNG720954:DNR720954 DXC720954:DXN720954 EGY720954:EHJ720954 EQU720954:ERF720954 FAQ720954:FBB720954 FKM720954:FKX720954 FUI720954:FUT720954 GEE720954:GEP720954 GOA720954:GOL720954 GXW720954:GYH720954 HHS720954:HID720954 HRO720954:HRZ720954 IBK720954:IBV720954 ILG720954:ILR720954 IVC720954:IVN720954 JEY720954:JFJ720954 JOU720954:JPF720954 JYQ720954:JZB720954 KIM720954:KIX720954 KSI720954:KST720954 LCE720954:LCP720954 LMA720954:LML720954 LVW720954:LWH720954 MFS720954:MGD720954 MPO720954:MPZ720954 MZK720954:MZV720954 NJG720954:NJR720954 NTC720954:NTN720954 OCY720954:ODJ720954 OMU720954:ONF720954 OWQ720954:OXB720954 PGM720954:PGX720954 PQI720954:PQT720954 QAE720954:QAP720954 QKA720954:QKL720954 QTW720954:QUH720954 RDS720954:RED720954 RNO720954:RNZ720954 RXK720954:RXV720954 SHG720954:SHR720954 SRC720954:SRN720954 TAY720954:TBJ720954 TKU720954:TLF720954 TUQ720954:TVB720954 UEM720954:UEX720954 UOI720954:UOT720954 UYE720954:UYP720954 VIA720954:VIL720954 VRW720954:VSH720954 WBS720954:WCD720954 WLO720954:WLZ720954 WVK720954:WVV720954 C786490:N786490 IY786490:JJ786490 SU786490:TF786490 ACQ786490:ADB786490 AMM786490:AMX786490 AWI786490:AWT786490 BGE786490:BGP786490 BQA786490:BQL786490 BZW786490:CAH786490 CJS786490:CKD786490 CTO786490:CTZ786490 DDK786490:DDV786490 DNG786490:DNR786490 DXC786490:DXN786490 EGY786490:EHJ786490 EQU786490:ERF786490 FAQ786490:FBB786490 FKM786490:FKX786490 FUI786490:FUT786490 GEE786490:GEP786490 GOA786490:GOL786490 GXW786490:GYH786490 HHS786490:HID786490 HRO786490:HRZ786490 IBK786490:IBV786490 ILG786490:ILR786490 IVC786490:IVN786490 JEY786490:JFJ786490 JOU786490:JPF786490 JYQ786490:JZB786490 KIM786490:KIX786490 KSI786490:KST786490 LCE786490:LCP786490 LMA786490:LML786490 LVW786490:LWH786490 MFS786490:MGD786490 MPO786490:MPZ786490 MZK786490:MZV786490 NJG786490:NJR786490 NTC786490:NTN786490 OCY786490:ODJ786490 OMU786490:ONF786490 OWQ786490:OXB786490 PGM786490:PGX786490 PQI786490:PQT786490 QAE786490:QAP786490 QKA786490:QKL786490 QTW786490:QUH786490 RDS786490:RED786490 RNO786490:RNZ786490 RXK786490:RXV786490 SHG786490:SHR786490 SRC786490:SRN786490 TAY786490:TBJ786490 TKU786490:TLF786490 TUQ786490:TVB786490 UEM786490:UEX786490 UOI786490:UOT786490 UYE786490:UYP786490 VIA786490:VIL786490 VRW786490:VSH786490 WBS786490:WCD786490 WLO786490:WLZ786490 WVK786490:WVV786490 C852026:N852026 IY852026:JJ852026 SU852026:TF852026 ACQ852026:ADB852026 AMM852026:AMX852026 AWI852026:AWT852026 BGE852026:BGP852026 BQA852026:BQL852026 BZW852026:CAH852026 CJS852026:CKD852026 CTO852026:CTZ852026 DDK852026:DDV852026 DNG852026:DNR852026 DXC852026:DXN852026 EGY852026:EHJ852026 EQU852026:ERF852026 FAQ852026:FBB852026 FKM852026:FKX852026 FUI852026:FUT852026 GEE852026:GEP852026 GOA852026:GOL852026 GXW852026:GYH852026 HHS852026:HID852026 HRO852026:HRZ852026 IBK852026:IBV852026 ILG852026:ILR852026 IVC852026:IVN852026 JEY852026:JFJ852026 JOU852026:JPF852026 JYQ852026:JZB852026 KIM852026:KIX852026 KSI852026:KST852026 LCE852026:LCP852026 LMA852026:LML852026 LVW852026:LWH852026 MFS852026:MGD852026 MPO852026:MPZ852026 MZK852026:MZV852026 NJG852026:NJR852026 NTC852026:NTN852026 OCY852026:ODJ852026 OMU852026:ONF852026 OWQ852026:OXB852026 PGM852026:PGX852026 PQI852026:PQT852026 QAE852026:QAP852026 QKA852026:QKL852026 QTW852026:QUH852026 RDS852026:RED852026 RNO852026:RNZ852026 RXK852026:RXV852026 SHG852026:SHR852026 SRC852026:SRN852026 TAY852026:TBJ852026 TKU852026:TLF852026 TUQ852026:TVB852026 UEM852026:UEX852026 UOI852026:UOT852026 UYE852026:UYP852026 VIA852026:VIL852026 VRW852026:VSH852026 WBS852026:WCD852026 WLO852026:WLZ852026 WVK852026:WVV852026 C917562:N917562 IY917562:JJ917562 SU917562:TF917562 ACQ917562:ADB917562 AMM917562:AMX917562 AWI917562:AWT917562 BGE917562:BGP917562 BQA917562:BQL917562 BZW917562:CAH917562 CJS917562:CKD917562 CTO917562:CTZ917562 DDK917562:DDV917562 DNG917562:DNR917562 DXC917562:DXN917562 EGY917562:EHJ917562 EQU917562:ERF917562 FAQ917562:FBB917562 FKM917562:FKX917562 FUI917562:FUT917562 GEE917562:GEP917562 GOA917562:GOL917562 GXW917562:GYH917562 HHS917562:HID917562 HRO917562:HRZ917562 IBK917562:IBV917562 ILG917562:ILR917562 IVC917562:IVN917562 JEY917562:JFJ917562 JOU917562:JPF917562 JYQ917562:JZB917562 KIM917562:KIX917562 KSI917562:KST917562 LCE917562:LCP917562 LMA917562:LML917562 LVW917562:LWH917562 MFS917562:MGD917562 MPO917562:MPZ917562 MZK917562:MZV917562 NJG917562:NJR917562 NTC917562:NTN917562 OCY917562:ODJ917562 OMU917562:ONF917562 OWQ917562:OXB917562 PGM917562:PGX917562 PQI917562:PQT917562 QAE917562:QAP917562 QKA917562:QKL917562 QTW917562:QUH917562 RDS917562:RED917562 RNO917562:RNZ917562 RXK917562:RXV917562 SHG917562:SHR917562 SRC917562:SRN917562 TAY917562:TBJ917562 TKU917562:TLF917562 TUQ917562:TVB917562 UEM917562:UEX917562 UOI917562:UOT917562 UYE917562:UYP917562 VIA917562:VIL917562 VRW917562:VSH917562 WBS917562:WCD917562 WLO917562:WLZ917562 WVK917562:WVV917562 C983098:N983098 IY983098:JJ983098 SU983098:TF983098 ACQ983098:ADB983098 AMM983098:AMX983098 AWI983098:AWT983098 BGE983098:BGP983098 BQA983098:BQL983098 BZW983098:CAH983098 CJS983098:CKD983098 CTO983098:CTZ983098 DDK983098:DDV983098 DNG983098:DNR983098 DXC983098:DXN983098 EGY983098:EHJ983098 EQU983098:ERF983098 FAQ983098:FBB983098 FKM983098:FKX983098 FUI983098:FUT983098 GEE983098:GEP983098 GOA983098:GOL983098 GXW983098:GYH983098 HHS983098:HID983098 HRO983098:HRZ983098 IBK983098:IBV983098 ILG983098:ILR983098 IVC983098:IVN983098 JEY983098:JFJ983098 JOU983098:JPF983098 JYQ983098:JZB983098 KIM983098:KIX983098 KSI983098:KST983098 LCE983098:LCP983098 LMA983098:LML983098 LVW983098:LWH983098 MFS983098:MGD983098 MPO983098:MPZ983098 MZK983098:MZV983098 NJG983098:NJR983098 NTC983098:NTN983098 OCY983098:ODJ983098 OMU983098:ONF983098 OWQ983098:OXB983098 PGM983098:PGX983098 PQI983098:PQT983098 QAE983098:QAP983098 QKA983098:QKL983098 QTW983098:QUH983098 RDS983098:RED983098 RNO983098:RNZ983098 RXK983098:RXV983098 SHG983098:SHR983098 SRC983098:SRN983098 TAY983098:TBJ983098 TKU983098:TLF983098 TUQ983098:TVB983098 UEM983098:UEX983098 UOI983098:UOT983098 UYE983098:UYP983098 VIA983098:VIL983098 VRW983098:VSH983098 WBS983098:WCD983098 WLO983098:WLZ983098 WVK983098:WVV983098 C60:N62 IY60:JJ62 SU60:TF62 ACQ60:ADB62 AMM60:AMX62 AWI60:AWT62 BGE60:BGP62 BQA60:BQL62 BZW60:CAH62 CJS60:CKD62 CTO60:CTZ62 DDK60:DDV62 DNG60:DNR62 DXC60:DXN62 EGY60:EHJ62 EQU60:ERF62 FAQ60:FBB62 FKM60:FKX62 FUI60:FUT62 GEE60:GEP62 GOA60:GOL62 GXW60:GYH62 HHS60:HID62 HRO60:HRZ62 IBK60:IBV62 ILG60:ILR62 IVC60:IVN62 JEY60:JFJ62 JOU60:JPF62 JYQ60:JZB62 KIM60:KIX62 KSI60:KST62 LCE60:LCP62 LMA60:LML62 LVW60:LWH62 MFS60:MGD62 MPO60:MPZ62 MZK60:MZV62 NJG60:NJR62 NTC60:NTN62 OCY60:ODJ62 OMU60:ONF62 OWQ60:OXB62 PGM60:PGX62 PQI60:PQT62 QAE60:QAP62 QKA60:QKL62 QTW60:QUH62 RDS60:RED62 RNO60:RNZ62 RXK60:RXV62 SHG60:SHR62 SRC60:SRN62 TAY60:TBJ62 TKU60:TLF62 TUQ60:TVB62 UEM60:UEX62 UOI60:UOT62 UYE60:UYP62 VIA60:VIL62 VRW60:VSH62 WBS60:WCD62 WLO60:WLZ62 WVK60:WVV62 C65596:N65598 IY65596:JJ65598 SU65596:TF65598 ACQ65596:ADB65598 AMM65596:AMX65598 AWI65596:AWT65598 BGE65596:BGP65598 BQA65596:BQL65598 BZW65596:CAH65598 CJS65596:CKD65598 CTO65596:CTZ65598 DDK65596:DDV65598 DNG65596:DNR65598 DXC65596:DXN65598 EGY65596:EHJ65598 EQU65596:ERF65598 FAQ65596:FBB65598 FKM65596:FKX65598 FUI65596:FUT65598 GEE65596:GEP65598 GOA65596:GOL65598 GXW65596:GYH65598 HHS65596:HID65598 HRO65596:HRZ65598 IBK65596:IBV65598 ILG65596:ILR65598 IVC65596:IVN65598 JEY65596:JFJ65598 JOU65596:JPF65598 JYQ65596:JZB65598 KIM65596:KIX65598 KSI65596:KST65598 LCE65596:LCP65598 LMA65596:LML65598 LVW65596:LWH65598 MFS65596:MGD65598 MPO65596:MPZ65598 MZK65596:MZV65598 NJG65596:NJR65598 NTC65596:NTN65598 OCY65596:ODJ65598 OMU65596:ONF65598 OWQ65596:OXB65598 PGM65596:PGX65598 PQI65596:PQT65598 QAE65596:QAP65598 QKA65596:QKL65598 QTW65596:QUH65598 RDS65596:RED65598 RNO65596:RNZ65598 RXK65596:RXV65598 SHG65596:SHR65598 SRC65596:SRN65598 TAY65596:TBJ65598 TKU65596:TLF65598 TUQ65596:TVB65598 UEM65596:UEX65598 UOI65596:UOT65598 UYE65596:UYP65598 VIA65596:VIL65598 VRW65596:VSH65598 WBS65596:WCD65598 WLO65596:WLZ65598 WVK65596:WVV65598 C131132:N131134 IY131132:JJ131134 SU131132:TF131134 ACQ131132:ADB131134 AMM131132:AMX131134 AWI131132:AWT131134 BGE131132:BGP131134 BQA131132:BQL131134 BZW131132:CAH131134 CJS131132:CKD131134 CTO131132:CTZ131134 DDK131132:DDV131134 DNG131132:DNR131134 DXC131132:DXN131134 EGY131132:EHJ131134 EQU131132:ERF131134 FAQ131132:FBB131134 FKM131132:FKX131134 FUI131132:FUT131134 GEE131132:GEP131134 GOA131132:GOL131134 GXW131132:GYH131134 HHS131132:HID131134 HRO131132:HRZ131134 IBK131132:IBV131134 ILG131132:ILR131134 IVC131132:IVN131134 JEY131132:JFJ131134 JOU131132:JPF131134 JYQ131132:JZB131134 KIM131132:KIX131134 KSI131132:KST131134 LCE131132:LCP131134 LMA131132:LML131134 LVW131132:LWH131134 MFS131132:MGD131134 MPO131132:MPZ131134 MZK131132:MZV131134 NJG131132:NJR131134 NTC131132:NTN131134 OCY131132:ODJ131134 OMU131132:ONF131134 OWQ131132:OXB131134 PGM131132:PGX131134 PQI131132:PQT131134 QAE131132:QAP131134 QKA131132:QKL131134 QTW131132:QUH131134 RDS131132:RED131134 RNO131132:RNZ131134 RXK131132:RXV131134 SHG131132:SHR131134 SRC131132:SRN131134 TAY131132:TBJ131134 TKU131132:TLF131134 TUQ131132:TVB131134 UEM131132:UEX131134 UOI131132:UOT131134 UYE131132:UYP131134 VIA131132:VIL131134 VRW131132:VSH131134 WBS131132:WCD131134 WLO131132:WLZ131134 WVK131132:WVV131134 C196668:N196670 IY196668:JJ196670 SU196668:TF196670 ACQ196668:ADB196670 AMM196668:AMX196670 AWI196668:AWT196670 BGE196668:BGP196670 BQA196668:BQL196670 BZW196668:CAH196670 CJS196668:CKD196670 CTO196668:CTZ196670 DDK196668:DDV196670 DNG196668:DNR196670 DXC196668:DXN196670 EGY196668:EHJ196670 EQU196668:ERF196670 FAQ196668:FBB196670 FKM196668:FKX196670 FUI196668:FUT196670 GEE196668:GEP196670 GOA196668:GOL196670 GXW196668:GYH196670 HHS196668:HID196670 HRO196668:HRZ196670 IBK196668:IBV196670 ILG196668:ILR196670 IVC196668:IVN196670 JEY196668:JFJ196670 JOU196668:JPF196670 JYQ196668:JZB196670 KIM196668:KIX196670 KSI196668:KST196670 LCE196668:LCP196670 LMA196668:LML196670 LVW196668:LWH196670 MFS196668:MGD196670 MPO196668:MPZ196670 MZK196668:MZV196670 NJG196668:NJR196670 NTC196668:NTN196670 OCY196668:ODJ196670 OMU196668:ONF196670 OWQ196668:OXB196670 PGM196668:PGX196670 PQI196668:PQT196670 QAE196668:QAP196670 QKA196668:QKL196670 QTW196668:QUH196670 RDS196668:RED196670 RNO196668:RNZ196670 RXK196668:RXV196670 SHG196668:SHR196670 SRC196668:SRN196670 TAY196668:TBJ196670 TKU196668:TLF196670 TUQ196668:TVB196670 UEM196668:UEX196670 UOI196668:UOT196670 UYE196668:UYP196670 VIA196668:VIL196670 VRW196668:VSH196670 WBS196668:WCD196670 WLO196668:WLZ196670 WVK196668:WVV196670 C262204:N262206 IY262204:JJ262206 SU262204:TF262206 ACQ262204:ADB262206 AMM262204:AMX262206 AWI262204:AWT262206 BGE262204:BGP262206 BQA262204:BQL262206 BZW262204:CAH262206 CJS262204:CKD262206 CTO262204:CTZ262206 DDK262204:DDV262206 DNG262204:DNR262206 DXC262204:DXN262206 EGY262204:EHJ262206 EQU262204:ERF262206 FAQ262204:FBB262206 FKM262204:FKX262206 FUI262204:FUT262206 GEE262204:GEP262206 GOA262204:GOL262206 GXW262204:GYH262206 HHS262204:HID262206 HRO262204:HRZ262206 IBK262204:IBV262206 ILG262204:ILR262206 IVC262204:IVN262206 JEY262204:JFJ262206 JOU262204:JPF262206 JYQ262204:JZB262206 KIM262204:KIX262206 KSI262204:KST262206 LCE262204:LCP262206 LMA262204:LML262206 LVW262204:LWH262206 MFS262204:MGD262206 MPO262204:MPZ262206 MZK262204:MZV262206 NJG262204:NJR262206 NTC262204:NTN262206 OCY262204:ODJ262206 OMU262204:ONF262206 OWQ262204:OXB262206 PGM262204:PGX262206 PQI262204:PQT262206 QAE262204:QAP262206 QKA262204:QKL262206 QTW262204:QUH262206 RDS262204:RED262206 RNO262204:RNZ262206 RXK262204:RXV262206 SHG262204:SHR262206 SRC262204:SRN262206 TAY262204:TBJ262206 TKU262204:TLF262206 TUQ262204:TVB262206 UEM262204:UEX262206 UOI262204:UOT262206 UYE262204:UYP262206 VIA262204:VIL262206 VRW262204:VSH262206 WBS262204:WCD262206 WLO262204:WLZ262206 WVK262204:WVV262206 C327740:N327742 IY327740:JJ327742 SU327740:TF327742 ACQ327740:ADB327742 AMM327740:AMX327742 AWI327740:AWT327742 BGE327740:BGP327742 BQA327740:BQL327742 BZW327740:CAH327742 CJS327740:CKD327742 CTO327740:CTZ327742 DDK327740:DDV327742 DNG327740:DNR327742 DXC327740:DXN327742 EGY327740:EHJ327742 EQU327740:ERF327742 FAQ327740:FBB327742 FKM327740:FKX327742 FUI327740:FUT327742 GEE327740:GEP327742 GOA327740:GOL327742 GXW327740:GYH327742 HHS327740:HID327742 HRO327740:HRZ327742 IBK327740:IBV327742 ILG327740:ILR327742 IVC327740:IVN327742 JEY327740:JFJ327742 JOU327740:JPF327742 JYQ327740:JZB327742 KIM327740:KIX327742 KSI327740:KST327742 LCE327740:LCP327742 LMA327740:LML327742 LVW327740:LWH327742 MFS327740:MGD327742 MPO327740:MPZ327742 MZK327740:MZV327742 NJG327740:NJR327742 NTC327740:NTN327742 OCY327740:ODJ327742 OMU327740:ONF327742 OWQ327740:OXB327742 PGM327740:PGX327742 PQI327740:PQT327742 QAE327740:QAP327742 QKA327740:QKL327742 QTW327740:QUH327742 RDS327740:RED327742 RNO327740:RNZ327742 RXK327740:RXV327742 SHG327740:SHR327742 SRC327740:SRN327742 TAY327740:TBJ327742 TKU327740:TLF327742 TUQ327740:TVB327742 UEM327740:UEX327742 UOI327740:UOT327742 UYE327740:UYP327742 VIA327740:VIL327742 VRW327740:VSH327742 WBS327740:WCD327742 WLO327740:WLZ327742 WVK327740:WVV327742 C393276:N393278 IY393276:JJ393278 SU393276:TF393278 ACQ393276:ADB393278 AMM393276:AMX393278 AWI393276:AWT393278 BGE393276:BGP393278 BQA393276:BQL393278 BZW393276:CAH393278 CJS393276:CKD393278 CTO393276:CTZ393278 DDK393276:DDV393278 DNG393276:DNR393278 DXC393276:DXN393278 EGY393276:EHJ393278 EQU393276:ERF393278 FAQ393276:FBB393278 FKM393276:FKX393278 FUI393276:FUT393278 GEE393276:GEP393278 GOA393276:GOL393278 GXW393276:GYH393278 HHS393276:HID393278 HRO393276:HRZ393278 IBK393276:IBV393278 ILG393276:ILR393278 IVC393276:IVN393278 JEY393276:JFJ393278 JOU393276:JPF393278 JYQ393276:JZB393278 KIM393276:KIX393278 KSI393276:KST393278 LCE393276:LCP393278 LMA393276:LML393278 LVW393276:LWH393278 MFS393276:MGD393278 MPO393276:MPZ393278 MZK393276:MZV393278 NJG393276:NJR393278 NTC393276:NTN393278 OCY393276:ODJ393278 OMU393276:ONF393278 OWQ393276:OXB393278 PGM393276:PGX393278 PQI393276:PQT393278 QAE393276:QAP393278 QKA393276:QKL393278 QTW393276:QUH393278 RDS393276:RED393278 RNO393276:RNZ393278 RXK393276:RXV393278 SHG393276:SHR393278 SRC393276:SRN393278 TAY393276:TBJ393278 TKU393276:TLF393278 TUQ393276:TVB393278 UEM393276:UEX393278 UOI393276:UOT393278 UYE393276:UYP393278 VIA393276:VIL393278 VRW393276:VSH393278 WBS393276:WCD393278 WLO393276:WLZ393278 WVK393276:WVV393278 C458812:N458814 IY458812:JJ458814 SU458812:TF458814 ACQ458812:ADB458814 AMM458812:AMX458814 AWI458812:AWT458814 BGE458812:BGP458814 BQA458812:BQL458814 BZW458812:CAH458814 CJS458812:CKD458814 CTO458812:CTZ458814 DDK458812:DDV458814 DNG458812:DNR458814 DXC458812:DXN458814 EGY458812:EHJ458814 EQU458812:ERF458814 FAQ458812:FBB458814 FKM458812:FKX458814 FUI458812:FUT458814 GEE458812:GEP458814 GOA458812:GOL458814 GXW458812:GYH458814 HHS458812:HID458814 HRO458812:HRZ458814 IBK458812:IBV458814 ILG458812:ILR458814 IVC458812:IVN458814 JEY458812:JFJ458814 JOU458812:JPF458814 JYQ458812:JZB458814 KIM458812:KIX458814 KSI458812:KST458814 LCE458812:LCP458814 LMA458812:LML458814 LVW458812:LWH458814 MFS458812:MGD458814 MPO458812:MPZ458814 MZK458812:MZV458814 NJG458812:NJR458814 NTC458812:NTN458814 OCY458812:ODJ458814 OMU458812:ONF458814 OWQ458812:OXB458814 PGM458812:PGX458814 PQI458812:PQT458814 QAE458812:QAP458814 QKA458812:QKL458814 QTW458812:QUH458814 RDS458812:RED458814 RNO458812:RNZ458814 RXK458812:RXV458814 SHG458812:SHR458814 SRC458812:SRN458814 TAY458812:TBJ458814 TKU458812:TLF458814 TUQ458812:TVB458814 UEM458812:UEX458814 UOI458812:UOT458814 UYE458812:UYP458814 VIA458812:VIL458814 VRW458812:VSH458814 WBS458812:WCD458814 WLO458812:WLZ458814 WVK458812:WVV458814 C524348:N524350 IY524348:JJ524350 SU524348:TF524350 ACQ524348:ADB524350 AMM524348:AMX524350 AWI524348:AWT524350 BGE524348:BGP524350 BQA524348:BQL524350 BZW524348:CAH524350 CJS524348:CKD524350 CTO524348:CTZ524350 DDK524348:DDV524350 DNG524348:DNR524350 DXC524348:DXN524350 EGY524348:EHJ524350 EQU524348:ERF524350 FAQ524348:FBB524350 FKM524348:FKX524350 FUI524348:FUT524350 GEE524348:GEP524350 GOA524348:GOL524350 GXW524348:GYH524350 HHS524348:HID524350 HRO524348:HRZ524350 IBK524348:IBV524350 ILG524348:ILR524350 IVC524348:IVN524350 JEY524348:JFJ524350 JOU524348:JPF524350 JYQ524348:JZB524350 KIM524348:KIX524350 KSI524348:KST524350 LCE524348:LCP524350 LMA524348:LML524350 LVW524348:LWH524350 MFS524348:MGD524350 MPO524348:MPZ524350 MZK524348:MZV524350 NJG524348:NJR524350 NTC524348:NTN524350 OCY524348:ODJ524350 OMU524348:ONF524350 OWQ524348:OXB524350 PGM524348:PGX524350 PQI524348:PQT524350 QAE524348:QAP524350 QKA524348:QKL524350 QTW524348:QUH524350 RDS524348:RED524350 RNO524348:RNZ524350 RXK524348:RXV524350 SHG524348:SHR524350 SRC524348:SRN524350 TAY524348:TBJ524350 TKU524348:TLF524350 TUQ524348:TVB524350 UEM524348:UEX524350 UOI524348:UOT524350 UYE524348:UYP524350 VIA524348:VIL524350 VRW524348:VSH524350 WBS524348:WCD524350 WLO524348:WLZ524350 WVK524348:WVV524350 C589884:N589886 IY589884:JJ589886 SU589884:TF589886 ACQ589884:ADB589886 AMM589884:AMX589886 AWI589884:AWT589886 BGE589884:BGP589886 BQA589884:BQL589886 BZW589884:CAH589886 CJS589884:CKD589886 CTO589884:CTZ589886 DDK589884:DDV589886 DNG589884:DNR589886 DXC589884:DXN589886 EGY589884:EHJ589886 EQU589884:ERF589886 FAQ589884:FBB589886 FKM589884:FKX589886 FUI589884:FUT589886 GEE589884:GEP589886 GOA589884:GOL589886 GXW589884:GYH589886 HHS589884:HID589886 HRO589884:HRZ589886 IBK589884:IBV589886 ILG589884:ILR589886 IVC589884:IVN589886 JEY589884:JFJ589886 JOU589884:JPF589886 JYQ589884:JZB589886 KIM589884:KIX589886 KSI589884:KST589886 LCE589884:LCP589886 LMA589884:LML589886 LVW589884:LWH589886 MFS589884:MGD589886 MPO589884:MPZ589886 MZK589884:MZV589886 NJG589884:NJR589886 NTC589884:NTN589886 OCY589884:ODJ589886 OMU589884:ONF589886 OWQ589884:OXB589886 PGM589884:PGX589886 PQI589884:PQT589886 QAE589884:QAP589886 QKA589884:QKL589886 QTW589884:QUH589886 RDS589884:RED589886 RNO589884:RNZ589886 RXK589884:RXV589886 SHG589884:SHR589886 SRC589884:SRN589886 TAY589884:TBJ589886 TKU589884:TLF589886 TUQ589884:TVB589886 UEM589884:UEX589886 UOI589884:UOT589886 UYE589884:UYP589886 VIA589884:VIL589886 VRW589884:VSH589886 WBS589884:WCD589886 WLO589884:WLZ589886 WVK589884:WVV589886 C655420:N655422 IY655420:JJ655422 SU655420:TF655422 ACQ655420:ADB655422 AMM655420:AMX655422 AWI655420:AWT655422 BGE655420:BGP655422 BQA655420:BQL655422 BZW655420:CAH655422 CJS655420:CKD655422 CTO655420:CTZ655422 DDK655420:DDV655422 DNG655420:DNR655422 DXC655420:DXN655422 EGY655420:EHJ655422 EQU655420:ERF655422 FAQ655420:FBB655422 FKM655420:FKX655422 FUI655420:FUT655422 GEE655420:GEP655422 GOA655420:GOL655422 GXW655420:GYH655422 HHS655420:HID655422 HRO655420:HRZ655422 IBK655420:IBV655422 ILG655420:ILR655422 IVC655420:IVN655422 JEY655420:JFJ655422 JOU655420:JPF655422 JYQ655420:JZB655422 KIM655420:KIX655422 KSI655420:KST655422 LCE655420:LCP655422 LMA655420:LML655422 LVW655420:LWH655422 MFS655420:MGD655422 MPO655420:MPZ655422 MZK655420:MZV655422 NJG655420:NJR655422 NTC655420:NTN655422 OCY655420:ODJ655422 OMU655420:ONF655422 OWQ655420:OXB655422 PGM655420:PGX655422 PQI655420:PQT655422 QAE655420:QAP655422 QKA655420:QKL655422 QTW655420:QUH655422 RDS655420:RED655422 RNO655420:RNZ655422 RXK655420:RXV655422 SHG655420:SHR655422 SRC655420:SRN655422 TAY655420:TBJ655422 TKU655420:TLF655422 TUQ655420:TVB655422 UEM655420:UEX655422 UOI655420:UOT655422 UYE655420:UYP655422 VIA655420:VIL655422 VRW655420:VSH655422 WBS655420:WCD655422 WLO655420:WLZ655422 WVK655420:WVV655422 C720956:N720958 IY720956:JJ720958 SU720956:TF720958 ACQ720956:ADB720958 AMM720956:AMX720958 AWI720956:AWT720958 BGE720956:BGP720958 BQA720956:BQL720958 BZW720956:CAH720958 CJS720956:CKD720958 CTO720956:CTZ720958 DDK720956:DDV720958 DNG720956:DNR720958 DXC720956:DXN720958 EGY720956:EHJ720958 EQU720956:ERF720958 FAQ720956:FBB720958 FKM720956:FKX720958 FUI720956:FUT720958 GEE720956:GEP720958 GOA720956:GOL720958 GXW720956:GYH720958 HHS720956:HID720958 HRO720956:HRZ720958 IBK720956:IBV720958 ILG720956:ILR720958 IVC720956:IVN720958 JEY720956:JFJ720958 JOU720956:JPF720958 JYQ720956:JZB720958 KIM720956:KIX720958 KSI720956:KST720958 LCE720956:LCP720958 LMA720956:LML720958 LVW720956:LWH720958 MFS720956:MGD720958 MPO720956:MPZ720958 MZK720956:MZV720958 NJG720956:NJR720958 NTC720956:NTN720958 OCY720956:ODJ720958 OMU720956:ONF720958 OWQ720956:OXB720958 PGM720956:PGX720958 PQI720956:PQT720958 QAE720956:QAP720958 QKA720956:QKL720958 QTW720956:QUH720958 RDS720956:RED720958 RNO720956:RNZ720958 RXK720956:RXV720958 SHG720956:SHR720958 SRC720956:SRN720958 TAY720956:TBJ720958 TKU720956:TLF720958 TUQ720956:TVB720958 UEM720956:UEX720958 UOI720956:UOT720958 UYE720956:UYP720958 VIA720956:VIL720958 VRW720956:VSH720958 WBS720956:WCD720958 WLO720956:WLZ720958 WVK720956:WVV720958 C786492:N786494 IY786492:JJ786494 SU786492:TF786494 ACQ786492:ADB786494 AMM786492:AMX786494 AWI786492:AWT786494 BGE786492:BGP786494 BQA786492:BQL786494 BZW786492:CAH786494 CJS786492:CKD786494 CTO786492:CTZ786494 DDK786492:DDV786494 DNG786492:DNR786494 DXC786492:DXN786494 EGY786492:EHJ786494 EQU786492:ERF786494 FAQ786492:FBB786494 FKM786492:FKX786494 FUI786492:FUT786494 GEE786492:GEP786494 GOA786492:GOL786494 GXW786492:GYH786494 HHS786492:HID786494 HRO786492:HRZ786494 IBK786492:IBV786494 ILG786492:ILR786494 IVC786492:IVN786494 JEY786492:JFJ786494 JOU786492:JPF786494 JYQ786492:JZB786494 KIM786492:KIX786494 KSI786492:KST786494 LCE786492:LCP786494 LMA786492:LML786494 LVW786492:LWH786494 MFS786492:MGD786494 MPO786492:MPZ786494 MZK786492:MZV786494 NJG786492:NJR786494 NTC786492:NTN786494 OCY786492:ODJ786494 OMU786492:ONF786494 OWQ786492:OXB786494 PGM786492:PGX786494 PQI786492:PQT786494 QAE786492:QAP786494 QKA786492:QKL786494 QTW786492:QUH786494 RDS786492:RED786494 RNO786492:RNZ786494 RXK786492:RXV786494 SHG786492:SHR786494 SRC786492:SRN786494 TAY786492:TBJ786494 TKU786492:TLF786494 TUQ786492:TVB786494 UEM786492:UEX786494 UOI786492:UOT786494 UYE786492:UYP786494 VIA786492:VIL786494 VRW786492:VSH786494 WBS786492:WCD786494 WLO786492:WLZ786494 WVK786492:WVV786494 C852028:N852030 IY852028:JJ852030 SU852028:TF852030 ACQ852028:ADB852030 AMM852028:AMX852030 AWI852028:AWT852030 BGE852028:BGP852030 BQA852028:BQL852030 BZW852028:CAH852030 CJS852028:CKD852030 CTO852028:CTZ852030 DDK852028:DDV852030 DNG852028:DNR852030 DXC852028:DXN852030 EGY852028:EHJ852030 EQU852028:ERF852030 FAQ852028:FBB852030 FKM852028:FKX852030 FUI852028:FUT852030 GEE852028:GEP852030 GOA852028:GOL852030 GXW852028:GYH852030 HHS852028:HID852030 HRO852028:HRZ852030 IBK852028:IBV852030 ILG852028:ILR852030 IVC852028:IVN852030 JEY852028:JFJ852030 JOU852028:JPF852030 JYQ852028:JZB852030 KIM852028:KIX852030 KSI852028:KST852030 LCE852028:LCP852030 LMA852028:LML852030 LVW852028:LWH852030 MFS852028:MGD852030 MPO852028:MPZ852030 MZK852028:MZV852030 NJG852028:NJR852030 NTC852028:NTN852030 OCY852028:ODJ852030 OMU852028:ONF852030 OWQ852028:OXB852030 PGM852028:PGX852030 PQI852028:PQT852030 QAE852028:QAP852030 QKA852028:QKL852030 QTW852028:QUH852030 RDS852028:RED852030 RNO852028:RNZ852030 RXK852028:RXV852030 SHG852028:SHR852030 SRC852028:SRN852030 TAY852028:TBJ852030 TKU852028:TLF852030 TUQ852028:TVB852030 UEM852028:UEX852030 UOI852028:UOT852030 UYE852028:UYP852030 VIA852028:VIL852030 VRW852028:VSH852030 WBS852028:WCD852030 WLO852028:WLZ852030 WVK852028:WVV852030 C917564:N917566 IY917564:JJ917566 SU917564:TF917566 ACQ917564:ADB917566 AMM917564:AMX917566 AWI917564:AWT917566 BGE917564:BGP917566 BQA917564:BQL917566 BZW917564:CAH917566 CJS917564:CKD917566 CTO917564:CTZ917566 DDK917564:DDV917566 DNG917564:DNR917566 DXC917564:DXN917566 EGY917564:EHJ917566 EQU917564:ERF917566 FAQ917564:FBB917566 FKM917564:FKX917566 FUI917564:FUT917566 GEE917564:GEP917566 GOA917564:GOL917566 GXW917564:GYH917566 HHS917564:HID917566 HRO917564:HRZ917566 IBK917564:IBV917566 ILG917564:ILR917566 IVC917564:IVN917566 JEY917564:JFJ917566 JOU917564:JPF917566 JYQ917564:JZB917566 KIM917564:KIX917566 KSI917564:KST917566 LCE917564:LCP917566 LMA917564:LML917566 LVW917564:LWH917566 MFS917564:MGD917566 MPO917564:MPZ917566 MZK917564:MZV917566 NJG917564:NJR917566 NTC917564:NTN917566 OCY917564:ODJ917566 OMU917564:ONF917566 OWQ917564:OXB917566 PGM917564:PGX917566 PQI917564:PQT917566 QAE917564:QAP917566 QKA917564:QKL917566 QTW917564:QUH917566 RDS917564:RED917566 RNO917564:RNZ917566 RXK917564:RXV917566 SHG917564:SHR917566 SRC917564:SRN917566 TAY917564:TBJ917566 TKU917564:TLF917566 TUQ917564:TVB917566 UEM917564:UEX917566 UOI917564:UOT917566 UYE917564:UYP917566 VIA917564:VIL917566 VRW917564:VSH917566 WBS917564:WCD917566 WLO917564:WLZ917566 WVK917564:WVV917566 C983100:N983102 IY983100:JJ983102 SU983100:TF983102 ACQ983100:ADB983102 AMM983100:AMX983102 AWI983100:AWT983102 BGE983100:BGP983102 BQA983100:BQL983102 BZW983100:CAH983102 CJS983100:CKD983102 CTO983100:CTZ983102 DDK983100:DDV983102 DNG983100:DNR983102 DXC983100:DXN983102 EGY983100:EHJ983102 EQU983100:ERF983102 FAQ983100:FBB983102 FKM983100:FKX983102 FUI983100:FUT983102 GEE983100:GEP983102 GOA983100:GOL983102 GXW983100:GYH983102 HHS983100:HID983102 HRO983100:HRZ983102 IBK983100:IBV983102 ILG983100:ILR983102 IVC983100:IVN983102 JEY983100:JFJ983102 JOU983100:JPF983102 JYQ983100:JZB983102 KIM983100:KIX983102 KSI983100:KST983102 LCE983100:LCP983102 LMA983100:LML983102 LVW983100:LWH983102 MFS983100:MGD983102 MPO983100:MPZ983102 MZK983100:MZV983102 NJG983100:NJR983102 NTC983100:NTN983102 OCY983100:ODJ983102 OMU983100:ONF983102 OWQ983100:OXB983102 PGM983100:PGX983102 PQI983100:PQT983102 QAE983100:QAP983102 QKA983100:QKL983102 QTW983100:QUH983102 RDS983100:RED983102 RNO983100:RNZ983102 RXK983100:RXV983102 SHG983100:SHR983102 SRC983100:SRN983102 TAY983100:TBJ983102 TKU983100:TLF983102 TUQ983100:TVB983102 UEM983100:UEX983102 UOI983100:UOT983102 UYE983100:UYP983102 VIA983100:VIL983102 VRW983100:VSH983102 WBS983100:WCD983102 WLO983100:WLZ983102 WVK983100:WVV983102 C59:L59 IY59:JH59 SU59:TD59 ACQ59:ACZ59 AMM59:AMV59 AWI59:AWR59 BGE59:BGN59 BQA59:BQJ59 BZW59:CAF59 CJS59:CKB59 CTO59:CTX59 DDK59:DDT59 DNG59:DNP59 DXC59:DXL59 EGY59:EHH59 EQU59:ERD59 FAQ59:FAZ59 FKM59:FKV59 FUI59:FUR59 GEE59:GEN59 GOA59:GOJ59 GXW59:GYF59 HHS59:HIB59 HRO59:HRX59 IBK59:IBT59 ILG59:ILP59 IVC59:IVL59 JEY59:JFH59 JOU59:JPD59 JYQ59:JYZ59 KIM59:KIV59 KSI59:KSR59 LCE59:LCN59 LMA59:LMJ59 LVW59:LWF59 MFS59:MGB59 MPO59:MPX59 MZK59:MZT59 NJG59:NJP59 NTC59:NTL59 OCY59:ODH59 OMU59:OND59 OWQ59:OWZ59 PGM59:PGV59 PQI59:PQR59 QAE59:QAN59 QKA59:QKJ59 QTW59:QUF59 RDS59:REB59 RNO59:RNX59 RXK59:RXT59 SHG59:SHP59 SRC59:SRL59 TAY59:TBH59 TKU59:TLD59 TUQ59:TUZ59 UEM59:UEV59 UOI59:UOR59 UYE59:UYN59 VIA59:VIJ59 VRW59:VSF59 WBS59:WCB59 WLO59:WLX59 WVK59:WVT59 C65595:L65595 IY65595:JH65595 SU65595:TD65595 ACQ65595:ACZ65595 AMM65595:AMV65595 AWI65595:AWR65595 BGE65595:BGN65595 BQA65595:BQJ65595 BZW65595:CAF65595 CJS65595:CKB65595 CTO65595:CTX65595 DDK65595:DDT65595 DNG65595:DNP65595 DXC65595:DXL65595 EGY65595:EHH65595 EQU65595:ERD65595 FAQ65595:FAZ65595 FKM65595:FKV65595 FUI65595:FUR65595 GEE65595:GEN65595 GOA65595:GOJ65595 GXW65595:GYF65595 HHS65595:HIB65595 HRO65595:HRX65595 IBK65595:IBT65595 ILG65595:ILP65595 IVC65595:IVL65595 JEY65595:JFH65595 JOU65595:JPD65595 JYQ65595:JYZ65595 KIM65595:KIV65595 KSI65595:KSR65595 LCE65595:LCN65595 LMA65595:LMJ65595 LVW65595:LWF65595 MFS65595:MGB65595 MPO65595:MPX65595 MZK65595:MZT65595 NJG65595:NJP65595 NTC65595:NTL65595 OCY65595:ODH65595 OMU65595:OND65595 OWQ65595:OWZ65595 PGM65595:PGV65595 PQI65595:PQR65595 QAE65595:QAN65595 QKA65595:QKJ65595 QTW65595:QUF65595 RDS65595:REB65595 RNO65595:RNX65595 RXK65595:RXT65595 SHG65595:SHP65595 SRC65595:SRL65595 TAY65595:TBH65595 TKU65595:TLD65595 TUQ65595:TUZ65595 UEM65595:UEV65595 UOI65595:UOR65595 UYE65595:UYN65595 VIA65595:VIJ65595 VRW65595:VSF65595 WBS65595:WCB65595 WLO65595:WLX65595 WVK65595:WVT65595 C131131:L131131 IY131131:JH131131 SU131131:TD131131 ACQ131131:ACZ131131 AMM131131:AMV131131 AWI131131:AWR131131 BGE131131:BGN131131 BQA131131:BQJ131131 BZW131131:CAF131131 CJS131131:CKB131131 CTO131131:CTX131131 DDK131131:DDT131131 DNG131131:DNP131131 DXC131131:DXL131131 EGY131131:EHH131131 EQU131131:ERD131131 FAQ131131:FAZ131131 FKM131131:FKV131131 FUI131131:FUR131131 GEE131131:GEN131131 GOA131131:GOJ131131 GXW131131:GYF131131 HHS131131:HIB131131 HRO131131:HRX131131 IBK131131:IBT131131 ILG131131:ILP131131 IVC131131:IVL131131 JEY131131:JFH131131 JOU131131:JPD131131 JYQ131131:JYZ131131 KIM131131:KIV131131 KSI131131:KSR131131 LCE131131:LCN131131 LMA131131:LMJ131131 LVW131131:LWF131131 MFS131131:MGB131131 MPO131131:MPX131131 MZK131131:MZT131131 NJG131131:NJP131131 NTC131131:NTL131131 OCY131131:ODH131131 OMU131131:OND131131 OWQ131131:OWZ131131 PGM131131:PGV131131 PQI131131:PQR131131 QAE131131:QAN131131 QKA131131:QKJ131131 QTW131131:QUF131131 RDS131131:REB131131 RNO131131:RNX131131 RXK131131:RXT131131 SHG131131:SHP131131 SRC131131:SRL131131 TAY131131:TBH131131 TKU131131:TLD131131 TUQ131131:TUZ131131 UEM131131:UEV131131 UOI131131:UOR131131 UYE131131:UYN131131 VIA131131:VIJ131131 VRW131131:VSF131131 WBS131131:WCB131131 WLO131131:WLX131131 WVK131131:WVT131131 C196667:L196667 IY196667:JH196667 SU196667:TD196667 ACQ196667:ACZ196667 AMM196667:AMV196667 AWI196667:AWR196667 BGE196667:BGN196667 BQA196667:BQJ196667 BZW196667:CAF196667 CJS196667:CKB196667 CTO196667:CTX196667 DDK196667:DDT196667 DNG196667:DNP196667 DXC196667:DXL196667 EGY196667:EHH196667 EQU196667:ERD196667 FAQ196667:FAZ196667 FKM196667:FKV196667 FUI196667:FUR196667 GEE196667:GEN196667 GOA196667:GOJ196667 GXW196667:GYF196667 HHS196667:HIB196667 HRO196667:HRX196667 IBK196667:IBT196667 ILG196667:ILP196667 IVC196667:IVL196667 JEY196667:JFH196667 JOU196667:JPD196667 JYQ196667:JYZ196667 KIM196667:KIV196667 KSI196667:KSR196667 LCE196667:LCN196667 LMA196667:LMJ196667 LVW196667:LWF196667 MFS196667:MGB196667 MPO196667:MPX196667 MZK196667:MZT196667 NJG196667:NJP196667 NTC196667:NTL196667 OCY196667:ODH196667 OMU196667:OND196667 OWQ196667:OWZ196667 PGM196667:PGV196667 PQI196667:PQR196667 QAE196667:QAN196667 QKA196667:QKJ196667 QTW196667:QUF196667 RDS196667:REB196667 RNO196667:RNX196667 RXK196667:RXT196667 SHG196667:SHP196667 SRC196667:SRL196667 TAY196667:TBH196667 TKU196667:TLD196667 TUQ196667:TUZ196667 UEM196667:UEV196667 UOI196667:UOR196667 UYE196667:UYN196667 VIA196667:VIJ196667 VRW196667:VSF196667 WBS196667:WCB196667 WLO196667:WLX196667 WVK196667:WVT196667 C262203:L262203 IY262203:JH262203 SU262203:TD262203 ACQ262203:ACZ262203 AMM262203:AMV262203 AWI262203:AWR262203 BGE262203:BGN262203 BQA262203:BQJ262203 BZW262203:CAF262203 CJS262203:CKB262203 CTO262203:CTX262203 DDK262203:DDT262203 DNG262203:DNP262203 DXC262203:DXL262203 EGY262203:EHH262203 EQU262203:ERD262203 FAQ262203:FAZ262203 FKM262203:FKV262203 FUI262203:FUR262203 GEE262203:GEN262203 GOA262203:GOJ262203 GXW262203:GYF262203 HHS262203:HIB262203 HRO262203:HRX262203 IBK262203:IBT262203 ILG262203:ILP262203 IVC262203:IVL262203 JEY262203:JFH262203 JOU262203:JPD262203 JYQ262203:JYZ262203 KIM262203:KIV262203 KSI262203:KSR262203 LCE262203:LCN262203 LMA262203:LMJ262203 LVW262203:LWF262203 MFS262203:MGB262203 MPO262203:MPX262203 MZK262203:MZT262203 NJG262203:NJP262203 NTC262203:NTL262203 OCY262203:ODH262203 OMU262203:OND262203 OWQ262203:OWZ262203 PGM262203:PGV262203 PQI262203:PQR262203 QAE262203:QAN262203 QKA262203:QKJ262203 QTW262203:QUF262203 RDS262203:REB262203 RNO262203:RNX262203 RXK262203:RXT262203 SHG262203:SHP262203 SRC262203:SRL262203 TAY262203:TBH262203 TKU262203:TLD262203 TUQ262203:TUZ262203 UEM262203:UEV262203 UOI262203:UOR262203 UYE262203:UYN262203 VIA262203:VIJ262203 VRW262203:VSF262203 WBS262203:WCB262203 WLO262203:WLX262203 WVK262203:WVT262203 C327739:L327739 IY327739:JH327739 SU327739:TD327739 ACQ327739:ACZ327739 AMM327739:AMV327739 AWI327739:AWR327739 BGE327739:BGN327739 BQA327739:BQJ327739 BZW327739:CAF327739 CJS327739:CKB327739 CTO327739:CTX327739 DDK327739:DDT327739 DNG327739:DNP327739 DXC327739:DXL327739 EGY327739:EHH327739 EQU327739:ERD327739 FAQ327739:FAZ327739 FKM327739:FKV327739 FUI327739:FUR327739 GEE327739:GEN327739 GOA327739:GOJ327739 GXW327739:GYF327739 HHS327739:HIB327739 HRO327739:HRX327739 IBK327739:IBT327739 ILG327739:ILP327739 IVC327739:IVL327739 JEY327739:JFH327739 JOU327739:JPD327739 JYQ327739:JYZ327739 KIM327739:KIV327739 KSI327739:KSR327739 LCE327739:LCN327739 LMA327739:LMJ327739 LVW327739:LWF327739 MFS327739:MGB327739 MPO327739:MPX327739 MZK327739:MZT327739 NJG327739:NJP327739 NTC327739:NTL327739 OCY327739:ODH327739 OMU327739:OND327739 OWQ327739:OWZ327739 PGM327739:PGV327739 PQI327739:PQR327739 QAE327739:QAN327739 QKA327739:QKJ327739 QTW327739:QUF327739 RDS327739:REB327739 RNO327739:RNX327739 RXK327739:RXT327739 SHG327739:SHP327739 SRC327739:SRL327739 TAY327739:TBH327739 TKU327739:TLD327739 TUQ327739:TUZ327739 UEM327739:UEV327739 UOI327739:UOR327739 UYE327739:UYN327739 VIA327739:VIJ327739 VRW327739:VSF327739 WBS327739:WCB327739 WLO327739:WLX327739 WVK327739:WVT327739 C393275:L393275 IY393275:JH393275 SU393275:TD393275 ACQ393275:ACZ393275 AMM393275:AMV393275 AWI393275:AWR393275 BGE393275:BGN393275 BQA393275:BQJ393275 BZW393275:CAF393275 CJS393275:CKB393275 CTO393275:CTX393275 DDK393275:DDT393275 DNG393275:DNP393275 DXC393275:DXL393275 EGY393275:EHH393275 EQU393275:ERD393275 FAQ393275:FAZ393275 FKM393275:FKV393275 FUI393275:FUR393275 GEE393275:GEN393275 GOA393275:GOJ393275 GXW393275:GYF393275 HHS393275:HIB393275 HRO393275:HRX393275 IBK393275:IBT393275 ILG393275:ILP393275 IVC393275:IVL393275 JEY393275:JFH393275 JOU393275:JPD393275 JYQ393275:JYZ393275 KIM393275:KIV393275 KSI393275:KSR393275 LCE393275:LCN393275 LMA393275:LMJ393275 LVW393275:LWF393275 MFS393275:MGB393275 MPO393275:MPX393275 MZK393275:MZT393275 NJG393275:NJP393275 NTC393275:NTL393275 OCY393275:ODH393275 OMU393275:OND393275 OWQ393275:OWZ393275 PGM393275:PGV393275 PQI393275:PQR393275 QAE393275:QAN393275 QKA393275:QKJ393275 QTW393275:QUF393275 RDS393275:REB393275 RNO393275:RNX393275 RXK393275:RXT393275 SHG393275:SHP393275 SRC393275:SRL393275 TAY393275:TBH393275 TKU393275:TLD393275 TUQ393275:TUZ393275 UEM393275:UEV393275 UOI393275:UOR393275 UYE393275:UYN393275 VIA393275:VIJ393275 VRW393275:VSF393275 WBS393275:WCB393275 WLO393275:WLX393275 WVK393275:WVT393275 C458811:L458811 IY458811:JH458811 SU458811:TD458811 ACQ458811:ACZ458811 AMM458811:AMV458811 AWI458811:AWR458811 BGE458811:BGN458811 BQA458811:BQJ458811 BZW458811:CAF458811 CJS458811:CKB458811 CTO458811:CTX458811 DDK458811:DDT458811 DNG458811:DNP458811 DXC458811:DXL458811 EGY458811:EHH458811 EQU458811:ERD458811 FAQ458811:FAZ458811 FKM458811:FKV458811 FUI458811:FUR458811 GEE458811:GEN458811 GOA458811:GOJ458811 GXW458811:GYF458811 HHS458811:HIB458811 HRO458811:HRX458811 IBK458811:IBT458811 ILG458811:ILP458811 IVC458811:IVL458811 JEY458811:JFH458811 JOU458811:JPD458811 JYQ458811:JYZ458811 KIM458811:KIV458811 KSI458811:KSR458811 LCE458811:LCN458811 LMA458811:LMJ458811 LVW458811:LWF458811 MFS458811:MGB458811 MPO458811:MPX458811 MZK458811:MZT458811 NJG458811:NJP458811 NTC458811:NTL458811 OCY458811:ODH458811 OMU458811:OND458811 OWQ458811:OWZ458811 PGM458811:PGV458811 PQI458811:PQR458811 QAE458811:QAN458811 QKA458811:QKJ458811 QTW458811:QUF458811 RDS458811:REB458811 RNO458811:RNX458811 RXK458811:RXT458811 SHG458811:SHP458811 SRC458811:SRL458811 TAY458811:TBH458811 TKU458811:TLD458811 TUQ458811:TUZ458811 UEM458811:UEV458811 UOI458811:UOR458811 UYE458811:UYN458811 VIA458811:VIJ458811 VRW458811:VSF458811 WBS458811:WCB458811 WLO458811:WLX458811 WVK458811:WVT458811 C524347:L524347 IY524347:JH524347 SU524347:TD524347 ACQ524347:ACZ524347 AMM524347:AMV524347 AWI524347:AWR524347 BGE524347:BGN524347 BQA524347:BQJ524347 BZW524347:CAF524347 CJS524347:CKB524347 CTO524347:CTX524347 DDK524347:DDT524347 DNG524347:DNP524347 DXC524347:DXL524347 EGY524347:EHH524347 EQU524347:ERD524347 FAQ524347:FAZ524347 FKM524347:FKV524347 FUI524347:FUR524347 GEE524347:GEN524347 GOA524347:GOJ524347 GXW524347:GYF524347 HHS524347:HIB524347 HRO524347:HRX524347 IBK524347:IBT524347 ILG524347:ILP524347 IVC524347:IVL524347 JEY524347:JFH524347 JOU524347:JPD524347 JYQ524347:JYZ524347 KIM524347:KIV524347 KSI524347:KSR524347 LCE524347:LCN524347 LMA524347:LMJ524347 LVW524347:LWF524347 MFS524347:MGB524347 MPO524347:MPX524347 MZK524347:MZT524347 NJG524347:NJP524347 NTC524347:NTL524347 OCY524347:ODH524347 OMU524347:OND524347 OWQ524347:OWZ524347 PGM524347:PGV524347 PQI524347:PQR524347 QAE524347:QAN524347 QKA524347:QKJ524347 QTW524347:QUF524347 RDS524347:REB524347 RNO524347:RNX524347 RXK524347:RXT524347 SHG524347:SHP524347 SRC524347:SRL524347 TAY524347:TBH524347 TKU524347:TLD524347 TUQ524347:TUZ524347 UEM524347:UEV524347 UOI524347:UOR524347 UYE524347:UYN524347 VIA524347:VIJ524347 VRW524347:VSF524347 WBS524347:WCB524347 WLO524347:WLX524347 WVK524347:WVT524347 C589883:L589883 IY589883:JH589883 SU589883:TD589883 ACQ589883:ACZ589883 AMM589883:AMV589883 AWI589883:AWR589883 BGE589883:BGN589883 BQA589883:BQJ589883 BZW589883:CAF589883 CJS589883:CKB589883 CTO589883:CTX589883 DDK589883:DDT589883 DNG589883:DNP589883 DXC589883:DXL589883 EGY589883:EHH589883 EQU589883:ERD589883 FAQ589883:FAZ589883 FKM589883:FKV589883 FUI589883:FUR589883 GEE589883:GEN589883 GOA589883:GOJ589883 GXW589883:GYF589883 HHS589883:HIB589883 HRO589883:HRX589883 IBK589883:IBT589883 ILG589883:ILP589883 IVC589883:IVL589883 JEY589883:JFH589883 JOU589883:JPD589883 JYQ589883:JYZ589883 KIM589883:KIV589883 KSI589883:KSR589883 LCE589883:LCN589883 LMA589883:LMJ589883 LVW589883:LWF589883 MFS589883:MGB589883 MPO589883:MPX589883 MZK589883:MZT589883 NJG589883:NJP589883 NTC589883:NTL589883 OCY589883:ODH589883 OMU589883:OND589883 OWQ589883:OWZ589883 PGM589883:PGV589883 PQI589883:PQR589883 QAE589883:QAN589883 QKA589883:QKJ589883 QTW589883:QUF589883 RDS589883:REB589883 RNO589883:RNX589883 RXK589883:RXT589883 SHG589883:SHP589883 SRC589883:SRL589883 TAY589883:TBH589883 TKU589883:TLD589883 TUQ589883:TUZ589883 UEM589883:UEV589883 UOI589883:UOR589883 UYE589883:UYN589883 VIA589883:VIJ589883 VRW589883:VSF589883 WBS589883:WCB589883 WLO589883:WLX589883 WVK589883:WVT589883 C655419:L655419 IY655419:JH655419 SU655419:TD655419 ACQ655419:ACZ655419 AMM655419:AMV655419 AWI655419:AWR655419 BGE655419:BGN655419 BQA655419:BQJ655419 BZW655419:CAF655419 CJS655419:CKB655419 CTO655419:CTX655419 DDK655419:DDT655419 DNG655419:DNP655419 DXC655419:DXL655419 EGY655419:EHH655419 EQU655419:ERD655419 FAQ655419:FAZ655419 FKM655419:FKV655419 FUI655419:FUR655419 GEE655419:GEN655419 GOA655419:GOJ655419 GXW655419:GYF655419 HHS655419:HIB655419 HRO655419:HRX655419 IBK655419:IBT655419 ILG655419:ILP655419 IVC655419:IVL655419 JEY655419:JFH655419 JOU655419:JPD655419 JYQ655419:JYZ655419 KIM655419:KIV655419 KSI655419:KSR655419 LCE655419:LCN655419 LMA655419:LMJ655419 LVW655419:LWF655419 MFS655419:MGB655419 MPO655419:MPX655419 MZK655419:MZT655419 NJG655419:NJP655419 NTC655419:NTL655419 OCY655419:ODH655419 OMU655419:OND655419 OWQ655419:OWZ655419 PGM655419:PGV655419 PQI655419:PQR655419 QAE655419:QAN655419 QKA655419:QKJ655419 QTW655419:QUF655419 RDS655419:REB655419 RNO655419:RNX655419 RXK655419:RXT655419 SHG655419:SHP655419 SRC655419:SRL655419 TAY655419:TBH655419 TKU655419:TLD655419 TUQ655419:TUZ655419 UEM655419:UEV655419 UOI655419:UOR655419 UYE655419:UYN655419 VIA655419:VIJ655419 VRW655419:VSF655419 WBS655419:WCB655419 WLO655419:WLX655419 WVK655419:WVT655419 C720955:L720955 IY720955:JH720955 SU720955:TD720955 ACQ720955:ACZ720955 AMM720955:AMV720955 AWI720955:AWR720955 BGE720955:BGN720955 BQA720955:BQJ720955 BZW720955:CAF720955 CJS720955:CKB720955 CTO720955:CTX720955 DDK720955:DDT720955 DNG720955:DNP720955 DXC720955:DXL720955 EGY720955:EHH720955 EQU720955:ERD720955 FAQ720955:FAZ720955 FKM720955:FKV720955 FUI720955:FUR720955 GEE720955:GEN720955 GOA720955:GOJ720955 GXW720955:GYF720955 HHS720955:HIB720955 HRO720955:HRX720955 IBK720955:IBT720955 ILG720955:ILP720955 IVC720955:IVL720955 JEY720955:JFH720955 JOU720955:JPD720955 JYQ720955:JYZ720955 KIM720955:KIV720955 KSI720955:KSR720955 LCE720955:LCN720955 LMA720955:LMJ720955 LVW720955:LWF720955 MFS720955:MGB720955 MPO720955:MPX720955 MZK720955:MZT720955 NJG720955:NJP720955 NTC720955:NTL720955 OCY720955:ODH720955 OMU720955:OND720955 OWQ720955:OWZ720955 PGM720955:PGV720955 PQI720955:PQR720955 QAE720955:QAN720955 QKA720955:QKJ720955 QTW720955:QUF720955 RDS720955:REB720955 RNO720955:RNX720955 RXK720955:RXT720955 SHG720955:SHP720955 SRC720955:SRL720955 TAY720955:TBH720955 TKU720955:TLD720955 TUQ720955:TUZ720955 UEM720955:UEV720955 UOI720955:UOR720955 UYE720955:UYN720955 VIA720955:VIJ720955 VRW720955:VSF720955 WBS720955:WCB720955 WLO720955:WLX720955 WVK720955:WVT720955 C786491:L786491 IY786491:JH786491 SU786491:TD786491 ACQ786491:ACZ786491 AMM786491:AMV786491 AWI786491:AWR786491 BGE786491:BGN786491 BQA786491:BQJ786491 BZW786491:CAF786491 CJS786491:CKB786491 CTO786491:CTX786491 DDK786491:DDT786491 DNG786491:DNP786491 DXC786491:DXL786491 EGY786491:EHH786491 EQU786491:ERD786491 FAQ786491:FAZ786491 FKM786491:FKV786491 FUI786491:FUR786491 GEE786491:GEN786491 GOA786491:GOJ786491 GXW786491:GYF786491 HHS786491:HIB786491 HRO786491:HRX786491 IBK786491:IBT786491 ILG786491:ILP786491 IVC786491:IVL786491 JEY786491:JFH786491 JOU786491:JPD786491 JYQ786491:JYZ786491 KIM786491:KIV786491 KSI786491:KSR786491 LCE786491:LCN786491 LMA786491:LMJ786491 LVW786491:LWF786491 MFS786491:MGB786491 MPO786491:MPX786491 MZK786491:MZT786491 NJG786491:NJP786491 NTC786491:NTL786491 OCY786491:ODH786491 OMU786491:OND786491 OWQ786491:OWZ786491 PGM786491:PGV786491 PQI786491:PQR786491 QAE786491:QAN786491 QKA786491:QKJ786491 QTW786491:QUF786491 RDS786491:REB786491 RNO786491:RNX786491 RXK786491:RXT786491 SHG786491:SHP786491 SRC786491:SRL786491 TAY786491:TBH786491 TKU786491:TLD786491 TUQ786491:TUZ786491 UEM786491:UEV786491 UOI786491:UOR786491 UYE786491:UYN786491 VIA786491:VIJ786491 VRW786491:VSF786491 WBS786491:WCB786491 WLO786491:WLX786491 WVK786491:WVT786491 C852027:L852027 IY852027:JH852027 SU852027:TD852027 ACQ852027:ACZ852027 AMM852027:AMV852027 AWI852027:AWR852027 BGE852027:BGN852027 BQA852027:BQJ852027 BZW852027:CAF852027 CJS852027:CKB852027 CTO852027:CTX852027 DDK852027:DDT852027 DNG852027:DNP852027 DXC852027:DXL852027 EGY852027:EHH852027 EQU852027:ERD852027 FAQ852027:FAZ852027 FKM852027:FKV852027 FUI852027:FUR852027 GEE852027:GEN852027 GOA852027:GOJ852027 GXW852027:GYF852027 HHS852027:HIB852027 HRO852027:HRX852027 IBK852027:IBT852027 ILG852027:ILP852027 IVC852027:IVL852027 JEY852027:JFH852027 JOU852027:JPD852027 JYQ852027:JYZ852027 KIM852027:KIV852027 KSI852027:KSR852027 LCE852027:LCN852027 LMA852027:LMJ852027 LVW852027:LWF852027 MFS852027:MGB852027 MPO852027:MPX852027 MZK852027:MZT852027 NJG852027:NJP852027 NTC852027:NTL852027 OCY852027:ODH852027 OMU852027:OND852027 OWQ852027:OWZ852027 PGM852027:PGV852027 PQI852027:PQR852027 QAE852027:QAN852027 QKA852027:QKJ852027 QTW852027:QUF852027 RDS852027:REB852027 RNO852027:RNX852027 RXK852027:RXT852027 SHG852027:SHP852027 SRC852027:SRL852027 TAY852027:TBH852027 TKU852027:TLD852027 TUQ852027:TUZ852027 UEM852027:UEV852027 UOI852027:UOR852027 UYE852027:UYN852027 VIA852027:VIJ852027 VRW852027:VSF852027 WBS852027:WCB852027 WLO852027:WLX852027 WVK852027:WVT852027 C917563:L917563 IY917563:JH917563 SU917563:TD917563 ACQ917563:ACZ917563 AMM917563:AMV917563 AWI917563:AWR917563 BGE917563:BGN917563 BQA917563:BQJ917563 BZW917563:CAF917563 CJS917563:CKB917563 CTO917563:CTX917563 DDK917563:DDT917563 DNG917563:DNP917563 DXC917563:DXL917563 EGY917563:EHH917563 EQU917563:ERD917563 FAQ917563:FAZ917563 FKM917563:FKV917563 FUI917563:FUR917563 GEE917563:GEN917563 GOA917563:GOJ917563 GXW917563:GYF917563 HHS917563:HIB917563 HRO917563:HRX917563 IBK917563:IBT917563 ILG917563:ILP917563 IVC917563:IVL917563 JEY917563:JFH917563 JOU917563:JPD917563 JYQ917563:JYZ917563 KIM917563:KIV917563 KSI917563:KSR917563 LCE917563:LCN917563 LMA917563:LMJ917563 LVW917563:LWF917563 MFS917563:MGB917563 MPO917563:MPX917563 MZK917563:MZT917563 NJG917563:NJP917563 NTC917563:NTL917563 OCY917563:ODH917563 OMU917563:OND917563 OWQ917563:OWZ917563 PGM917563:PGV917563 PQI917563:PQR917563 QAE917563:QAN917563 QKA917563:QKJ917563 QTW917563:QUF917563 RDS917563:REB917563 RNO917563:RNX917563 RXK917563:RXT917563 SHG917563:SHP917563 SRC917563:SRL917563 TAY917563:TBH917563 TKU917563:TLD917563 TUQ917563:TUZ917563 UEM917563:UEV917563 UOI917563:UOR917563 UYE917563:UYN917563 VIA917563:VIJ917563 VRW917563:VSF917563 WBS917563:WCB917563 WLO917563:WLX917563 WVK917563:WVT917563 C983099:L983099 IY983099:JH983099 SU983099:TD983099 ACQ983099:ACZ983099 AMM983099:AMV983099 AWI983099:AWR983099 BGE983099:BGN983099 BQA983099:BQJ983099 BZW983099:CAF983099 CJS983099:CKB983099 CTO983099:CTX983099 DDK983099:DDT983099 DNG983099:DNP983099 DXC983099:DXL983099 EGY983099:EHH983099 EQU983099:ERD983099 FAQ983099:FAZ983099 FKM983099:FKV983099 FUI983099:FUR983099 GEE983099:GEN983099 GOA983099:GOJ983099 GXW983099:GYF983099 HHS983099:HIB983099 HRO983099:HRX983099 IBK983099:IBT983099 ILG983099:ILP983099 IVC983099:IVL983099 JEY983099:JFH983099 JOU983099:JPD983099 JYQ983099:JYZ983099 KIM983099:KIV983099 KSI983099:KSR983099 LCE983099:LCN983099 LMA983099:LMJ983099 LVW983099:LWF983099 MFS983099:MGB983099 MPO983099:MPX983099 MZK983099:MZT983099 NJG983099:NJP983099 NTC983099:NTL983099 OCY983099:ODH983099 OMU983099:OND983099 OWQ983099:OWZ983099 PGM983099:PGV983099 PQI983099:PQR983099 QAE983099:QAN983099 QKA983099:QKJ983099 QTW983099:QUF983099 RDS983099:REB983099 RNO983099:RNX983099 RXK983099:RXT983099 SHG983099:SHP983099 SRC983099:SRL983099 TAY983099:TBH983099 TKU983099:TLD983099 TUQ983099:TUZ983099 UEM983099:UEV983099 UOI983099:UOR983099 UYE983099:UYN983099 VIA983099:VIJ983099 VRW983099:VSF983099 WBS983099:WCB983099 WLO983099:WLX983099 WVK983099:WVT983099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Schema Generale</vt:lpstr>
      <vt:lpstr>Organizzazione</vt:lpstr>
      <vt:lpstr>Caratteristiche</vt:lpstr>
      <vt:lpstr>Economico Patrimoniale</vt:lpstr>
      <vt:lpstr>Missione programma processo</vt:lpstr>
      <vt:lpstr>Anticorr. e Trasp. - obj 1  </vt:lpstr>
      <vt:lpstr>Fatturazione Elettr. - obj 2 </vt:lpstr>
      <vt:lpstr>Foglio1</vt:lpstr>
      <vt:lpstr>'Anticorr. e Trasp. - obj 1  '!Area_stampa</vt:lpstr>
      <vt:lpstr>Caratteristiche!Area_stampa</vt:lpstr>
      <vt:lpstr>'Economico Patrimoniale'!Area_stampa</vt:lpstr>
      <vt:lpstr>'Fatturazione Elettr. - obj 2 '!Area_stampa</vt:lpstr>
      <vt:lpstr>Organizzazione!Area_stampa</vt:lpstr>
      <vt:lpstr>'Schema Generale'!Area_stampa</vt:lpstr>
      <vt:lpstr>'Fatturazione Elettr. - obj 2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2017-07-20T07:23:42Z</cp:lastPrinted>
  <dcterms:created xsi:type="dcterms:W3CDTF">2006-09-16T00:00:00Z</dcterms:created>
  <dcterms:modified xsi:type="dcterms:W3CDTF">2018-04-23T08:50:31Z</dcterms:modified>
</cp:coreProperties>
</file>